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436" windowWidth="31740" windowHeight="21760" activeTab="0"/>
  </bookViews>
  <sheets>
    <sheet name="alk_chem_full" sheetId="1" r:id="rId1"/>
    <sheet name="References" sheetId="2" r:id="rId2"/>
  </sheets>
  <definedNames>
    <definedName name="_xlnm.Print_Titles" localSheetId="0">'alk_chem_full'!$A:$A</definedName>
  </definedNames>
  <calcPr fullCalcOnLoad="1"/>
</workbook>
</file>

<file path=xl/sharedStrings.xml><?xml version="1.0" encoding="utf-8"?>
<sst xmlns="http://schemas.openxmlformats.org/spreadsheetml/2006/main" count="460" uniqueCount="241">
  <si>
    <t>Warren PH, Shirley DN, Kallemeyn GW (1986) A potpourri of pristine lunar rocks, including a VHK mare basalt and a unique, augite-rich Apollo 17 anorthosite. Proc Lunar Planet Sci Conf, 16th, Part 2, J Geophys Res 91:suppl., D319-D330</t>
  </si>
  <si>
    <t>Warren PH, Jerde EA, Kallemeyn GW (1987) Pristine Moon rocks: A "large" felsite and a metal-rich ferroan anorthosite. Proc Lunar Planet Sci Conf 17th in J Geophys Res 92:E303-E313</t>
  </si>
  <si>
    <t>Warren PH, Jerde EA, Kallemeyn GW (1990) Pristine moon rocks: An alkali anorthosite with coarse augite exsolution from plagioclase, a magnesian harzburgite, and other oddities. Proc Lunar Planet Sci Conf 20:31-59</t>
  </si>
  <si>
    <t>Warren PH, Taylor GJ, Keil K, Kallemeyn GW, Shirley DN, Wasson JT (1983) Seventh foray: Whitlockite-rich lithologies, a diopside-bearing troctolitic anorthosite, ferroan anorthosites, and KREEP. Proc Lunar Planet Sci Conf 14th in J Geophys Res 88:B151-B164</t>
  </si>
  <si>
    <t>Warren PH, Taylor GJ, Keil K, Kallemeyn GW, Rosener PS, Wasson JT (1983) Sixth foray for pristine nonmare rocks and an assessment of the diversity of lunar anorthosites. Proc 13th Lunar &amp; Planet Sci Conf 88:A615-A630</t>
  </si>
  <si>
    <t>(1982)</t>
  </si>
  <si>
    <t>Warren PH, Taylor GJ, Keil K, Kallemeyn GW, Rosener PS, Wasson JT (1982) Foraging for pristine nonmare rocks: Four more from the West. Proc Lunar Planet Sci 13:841-842</t>
  </si>
  <si>
    <t>12033,145  Warren et al. (1990);  12073c Warren and Wasson (1980);  14047c Warren et al. (1982); 14066,49  Shervais et al. (1983)</t>
  </si>
  <si>
    <t>Selected Mineral modes</t>
  </si>
  <si>
    <t>Jolliff BL, Korotev RL, Haskin LA (1991) Geochemistry of 2-4 mm particles from Apollo 14 soil (14161) and implications regarding igneous components and soil-forming processes. Proceedings of the Lunar and Planetary Science Conference 21:193-219</t>
  </si>
  <si>
    <t>Laul JC (1986) Chemistry of the Apollo 12 highland component. Proc Lunar Planet Sci Conf 16th in J Geophys Res 91:D251-D261</t>
  </si>
  <si>
    <t>Lindstrom MM, Marvin UB, Vetter SK, Shervais JW (1988) Apennine front revisited:  Diversity of Apollo 15 highland rock types. Proc Lunar Planet Sci Conf 18:169-185</t>
  </si>
  <si>
    <t>Marti K, Aeschlimann U, Eberhardt P, Geiss J, Grogler N, Jost DT, Laul JC, Ma M-S, Schmitt RA, Taylor GJ (1983) Pieces of the ancient lunar crust: Ages and composition of clasts in consortium breccia 67915. Proc Lunar Planet Sci Conf 14, in J Geophys Res 88:B165-B175</t>
  </si>
  <si>
    <t>Shervais JW, Taylor LA, Laul JC (1983) Ancient crustal components in Fra Mauro breccias. Proc Lunar Planet Sci Conf 14th, in J Geophys Res 88:B177-B192</t>
  </si>
  <si>
    <t>Shervais JW, Taylor LA, Laul JC, Smith MR (1984) Pristine highlands clasts in consortium breccia 14305: Petrology and geochemistry. Proc 15th Lunar Planet Sci Conf, in J Geophys Res 89:C25-C40</t>
  </si>
  <si>
    <t>Snyder GA, Taylor LA, Liu Y-G, Schmitt RA (1992) Petrogenesis of the western highlands of the Moon: Evidence from a diverse group of whitlockite-rich rocks from the Fra Mauro Formation. Proc Lunar Planet Sci 22:399-416</t>
  </si>
  <si>
    <t>Taylor GJ, Warner RD, Keil K, Ma M-S, Schmitt RA (1980) Silicate liquid immiscibility, evolved lunar rocks and the formation of KREEP. In JJ Papike, RB Merrill, Eds. Proceedings of the Conference. on the Lunar Highlands Crust, p. 339-352</t>
  </si>
  <si>
    <t>Warren PH, Wasson JT (1980) Further foraging for pristine nonmare rocks: Correlations between geochemistry and longitutde. Proc Lunar Planet Sci Conf 11th:431-470</t>
  </si>
  <si>
    <t>Warren PH, Taylor GJ, Keil K, Marshall C, Wasson JT (1981) Foraging westward for pristine non-mare rocks: Complications for petrogenetic models. Proc Lunar Planet Sci 12B:21-40</t>
  </si>
  <si>
    <t>Wasson</t>
  </si>
  <si>
    <t>(1990)</t>
  </si>
  <si>
    <t>(1983b)</t>
  </si>
  <si>
    <t>(1980)</t>
  </si>
  <si>
    <t>,197</t>
  </si>
  <si>
    <t>,7245</t>
  </si>
  <si>
    <t>,122</t>
  </si>
  <si>
    <t>,283</t>
  </si>
  <si>
    <t>,279</t>
  </si>
  <si>
    <t>,1060</t>
  </si>
  <si>
    <t xml:space="preserve">   &lt;2.2</t>
  </si>
  <si>
    <t xml:space="preserve">   &lt;0.17</t>
  </si>
  <si>
    <t xml:space="preserve">   &lt;14.3</t>
  </si>
  <si>
    <t xml:space="preserve">  &lt;40</t>
  </si>
  <si>
    <t xml:space="preserve">  &lt;17</t>
  </si>
  <si>
    <t xml:space="preserve">   &lt;4.2</t>
  </si>
  <si>
    <t xml:space="preserve">   &lt;0.26</t>
  </si>
  <si>
    <t xml:space="preserve">   &lt;2.5</t>
  </si>
  <si>
    <t xml:space="preserve">   &lt;2.7</t>
  </si>
  <si>
    <t>Snyder</t>
  </si>
  <si>
    <t>Jolliff</t>
  </si>
  <si>
    <t>(1992)</t>
  </si>
  <si>
    <t>(1991)</t>
  </si>
  <si>
    <t>(1987)</t>
  </si>
  <si>
    <t>(1983c)</t>
  </si>
  <si>
    <t>,181</t>
  </si>
  <si>
    <t>,534</t>
  </si>
  <si>
    <t>,280</t>
  </si>
  <si>
    <t>,220</t>
  </si>
  <si>
    <t>,6</t>
  </si>
  <si>
    <t>N</t>
  </si>
  <si>
    <t>GN</t>
  </si>
  <si>
    <t>&lt;120</t>
  </si>
  <si>
    <t xml:space="preserve">   &lt;2</t>
  </si>
  <si>
    <t>&lt;30</t>
  </si>
  <si>
    <t xml:space="preserve">   &lt;1</t>
  </si>
  <si>
    <t>Lindstrom</t>
  </si>
  <si>
    <t>(1988)</t>
  </si>
  <si>
    <t>(1981)</t>
  </si>
  <si>
    <t>,156</t>
  </si>
  <si>
    <t>,170</t>
  </si>
  <si>
    <t>,42</t>
  </si>
  <si>
    <t>,44</t>
  </si>
  <si>
    <t>,117</t>
  </si>
  <si>
    <t>,131</t>
  </si>
  <si>
    <t xml:space="preserve">  &lt;70</t>
  </si>
  <si>
    <t xml:space="preserve">  &lt;80</t>
  </si>
  <si>
    <t xml:space="preserve">   &lt;3</t>
  </si>
  <si>
    <t xml:space="preserve">   &lt;6</t>
  </si>
  <si>
    <t>James</t>
  </si>
  <si>
    <t>na</t>
  </si>
  <si>
    <t>A</t>
  </si>
  <si>
    <t>Mg/(Mg+Fe)</t>
  </si>
  <si>
    <t>oxide compositions (wt.%)</t>
  </si>
  <si>
    <t>trace elements</t>
  </si>
  <si>
    <t>Table A3.3. Chemical analyses, mineral modes, and norms of alkali-suite plutonic rocks.</t>
  </si>
  <si>
    <t>12033</t>
  </si>
  <si>
    <t>12073</t>
  </si>
  <si>
    <t>14047</t>
  </si>
  <si>
    <t>14066</t>
  </si>
  <si>
    <t>14303</t>
  </si>
  <si>
    <t>14305</t>
  </si>
  <si>
    <t>14321</t>
  </si>
  <si>
    <t>15405</t>
  </si>
  <si>
    <t>67915</t>
  </si>
  <si>
    <t>67975</t>
  </si>
  <si>
    <t>,425</t>
  </si>
  <si>
    <t>c</t>
  </si>
  <si>
    <t>,49</t>
  </si>
  <si>
    <t>,400</t>
  </si>
  <si>
    <t>c2</t>
  </si>
  <si>
    <t>c5</t>
  </si>
  <si>
    <t>,163+</t>
  </si>
  <si>
    <t>,14</t>
  </si>
  <si>
    <t>,136N</t>
  </si>
  <si>
    <t>vol. %</t>
  </si>
  <si>
    <t>Plagioclase</t>
  </si>
  <si>
    <t>99</t>
  </si>
  <si>
    <t>84</t>
  </si>
  <si>
    <t>85</t>
  </si>
  <si>
    <t>~80</t>
  </si>
  <si>
    <t>99.5</t>
  </si>
  <si>
    <t>95</t>
  </si>
  <si>
    <t>~96</t>
  </si>
  <si>
    <t>97-98</t>
  </si>
  <si>
    <t>x</t>
  </si>
  <si>
    <t>~100</t>
  </si>
  <si>
    <t>40-45</t>
  </si>
  <si>
    <t>50</t>
  </si>
  <si>
    <t>Olivine</t>
  </si>
  <si>
    <t>Opx/Pig</t>
  </si>
  <si>
    <t>1</t>
  </si>
  <si>
    <t>15</t>
  </si>
  <si>
    <t>~20</t>
  </si>
  <si>
    <t>~2</t>
  </si>
  <si>
    <t>1-2</t>
  </si>
  <si>
    <t>~0.5</t>
  </si>
  <si>
    <t>Dowty E, K. K, Prinz M (1972) Anorthosites in the Apollo 15 rake samples from Spur Crater. In JW Chamberlain, C Watkins, Eds. The Apollo 15 Lunar Samples, Lunar Science Inst., Houston</t>
  </si>
  <si>
    <t>Hunter RH, Taylor LA (1983) The magma ocean from the Fra Mauro shoreline: An overview of the Apollo 14 crust. Proc 13th Lunar Planet Sci Conf, in J Geophys Res 88:A591-A602</t>
  </si>
  <si>
    <t>James OB, Lindstrom MM, Flohr MK (1987) Petrology and geochemistry of alkali gabbronorites from lunar breccia 67975. Proc Lunar Planet Sci Conf 17th, in J Geophys Res 89:E314-E330</t>
  </si>
  <si>
    <t>5</t>
  </si>
  <si>
    <t>46</t>
  </si>
  <si>
    <t>High-Ca px</t>
  </si>
  <si>
    <t>0.4</t>
  </si>
  <si>
    <t>~1</t>
  </si>
  <si>
    <t>~1.5</t>
  </si>
  <si>
    <t>20-25</t>
  </si>
  <si>
    <t>3</t>
  </si>
  <si>
    <t>Mg-spinel</t>
  </si>
  <si>
    <t>Cr,Fe-spinel</t>
  </si>
  <si>
    <t>tr</t>
  </si>
  <si>
    <t>Fe-Ni metal</t>
  </si>
  <si>
    <t>Troilite</t>
  </si>
  <si>
    <t>Ilmenite</t>
  </si>
  <si>
    <t>5-10</t>
  </si>
  <si>
    <t>0.5</t>
  </si>
  <si>
    <t>Phosphates</t>
  </si>
  <si>
    <t>~0.25</t>
  </si>
  <si>
    <t>Silica</t>
  </si>
  <si>
    <t>15-25</t>
  </si>
  <si>
    <t>Others</t>
  </si>
  <si>
    <t>14303,44 14305,91  Hunter and Taylor (1983); 14305,400 Shervais et al. (1984a); 14305c 14313c 14321c5 Warren et al. (1983c);</t>
  </si>
  <si>
    <t>15362  Dowty et al. (1972)  15405,170  15405, 181  Lindstrom et al. (1988);  67915,163+  Marti et al. (1983), GJ Taylor et al. (1980)</t>
  </si>
  <si>
    <t>67975,14  67975,136N  James et al. (1987)</t>
  </si>
  <si>
    <t>x = reported present; c = clast</t>
  </si>
  <si>
    <t>Reference</t>
  </si>
  <si>
    <t>Warren &amp;</t>
  </si>
  <si>
    <t>Shervais</t>
  </si>
  <si>
    <t>(1983)</t>
  </si>
  <si>
    <t>Taylor</t>
  </si>
  <si>
    <t>Hunter &amp;</t>
  </si>
  <si>
    <t>(1984a)</t>
  </si>
  <si>
    <t>Dowty</t>
  </si>
  <si>
    <t>(1972)</t>
  </si>
  <si>
    <t>Marti</t>
  </si>
  <si>
    <t>et al. (1980)</t>
  </si>
  <si>
    <t>et al. (1983)</t>
  </si>
  <si>
    <t>Taylor GJ</t>
  </si>
  <si>
    <t>90</t>
  </si>
  <si>
    <t>.06</t>
  </si>
  <si>
    <t>.04</t>
  </si>
  <si>
    <t>Abbreviations: A: anorthosite;  N: norite;  GN: gabbronorite;  MG: monzogabbro; na: not analyzed</t>
  </si>
  <si>
    <t>K-feldspar</t>
  </si>
  <si>
    <t xml:space="preserve">Jolliff </t>
  </si>
  <si>
    <t>min</t>
  </si>
  <si>
    <t>max</t>
  </si>
  <si>
    <t>average</t>
  </si>
  <si>
    <t>Alkali anorthosite</t>
  </si>
  <si>
    <t>Alkali norite</t>
  </si>
  <si>
    <t>References</t>
  </si>
  <si>
    <t>Chemistry</t>
  </si>
  <si>
    <t>Modes</t>
  </si>
  <si>
    <t>All</t>
  </si>
  <si>
    <t>,210</t>
  </si>
  <si>
    <t>,501</t>
  </si>
  <si>
    <t>,532</t>
  </si>
  <si>
    <t>,120</t>
  </si>
  <si>
    <t>,112</t>
  </si>
  <si>
    <t>,106</t>
  </si>
  <si>
    <r>
      <t>SiO</t>
    </r>
    <r>
      <rPr>
        <vertAlign val="subscript"/>
        <sz val="8"/>
        <rFont val="Times New Roman"/>
        <family val="1"/>
      </rPr>
      <t>2</t>
    </r>
  </si>
  <si>
    <r>
      <t>TiO</t>
    </r>
    <r>
      <rPr>
        <vertAlign val="subscript"/>
        <sz val="8"/>
        <rFont val="Times New Roman"/>
        <family val="1"/>
      </rPr>
      <t>2</t>
    </r>
  </si>
  <si>
    <t xml:space="preserve">    &lt;2.2</t>
  </si>
  <si>
    <t xml:space="preserve">   &lt;0.2</t>
  </si>
  <si>
    <r>
      <t>Al</t>
    </r>
    <r>
      <rPr>
        <vertAlign val="subscript"/>
        <sz val="8"/>
        <rFont val="Times New Roman"/>
        <family val="1"/>
      </rPr>
      <t>2</t>
    </r>
    <r>
      <rPr>
        <sz val="8"/>
        <rFont val="Times New Roman"/>
        <family val="1"/>
      </rPr>
      <t>O</t>
    </r>
    <r>
      <rPr>
        <vertAlign val="subscript"/>
        <sz val="8"/>
        <rFont val="Times New Roman"/>
        <family val="1"/>
      </rPr>
      <t>3</t>
    </r>
  </si>
  <si>
    <r>
      <t>Cr</t>
    </r>
    <r>
      <rPr>
        <vertAlign val="subscript"/>
        <sz val="8"/>
        <rFont val="Times New Roman"/>
        <family val="1"/>
      </rPr>
      <t>2</t>
    </r>
    <r>
      <rPr>
        <sz val="8"/>
        <rFont val="Times New Roman"/>
        <family val="1"/>
      </rPr>
      <t>O</t>
    </r>
    <r>
      <rPr>
        <vertAlign val="subscript"/>
        <sz val="8"/>
        <rFont val="Times New Roman"/>
        <family val="1"/>
      </rPr>
      <t>3</t>
    </r>
  </si>
  <si>
    <t>FeO</t>
  </si>
  <si>
    <t>MnO</t>
  </si>
  <si>
    <t>MgO</t>
  </si>
  <si>
    <t xml:space="preserve">   &lt;8.3</t>
  </si>
  <si>
    <t xml:space="preserve">   &lt;0.5</t>
  </si>
  <si>
    <t>CaO</t>
  </si>
  <si>
    <r>
      <t>Na</t>
    </r>
    <r>
      <rPr>
        <vertAlign val="subscript"/>
        <sz val="8"/>
        <rFont val="Times New Roman"/>
        <family val="1"/>
      </rPr>
      <t>2</t>
    </r>
    <r>
      <rPr>
        <sz val="8"/>
        <rFont val="Times New Roman"/>
        <family val="1"/>
      </rPr>
      <t>O</t>
    </r>
  </si>
  <si>
    <r>
      <t>K</t>
    </r>
    <r>
      <rPr>
        <vertAlign val="subscript"/>
        <sz val="8"/>
        <rFont val="Times New Roman"/>
        <family val="1"/>
      </rPr>
      <t>2</t>
    </r>
    <r>
      <rPr>
        <sz val="8"/>
        <rFont val="Times New Roman"/>
        <family val="1"/>
      </rPr>
      <t>O</t>
    </r>
  </si>
  <si>
    <r>
      <t>P</t>
    </r>
    <r>
      <rPr>
        <vertAlign val="subscript"/>
        <sz val="8"/>
        <rFont val="Times New Roman"/>
        <family val="1"/>
      </rPr>
      <t>2</t>
    </r>
    <r>
      <rPr>
        <sz val="8"/>
        <rFont val="Times New Roman"/>
        <family val="1"/>
      </rPr>
      <t>O</t>
    </r>
    <r>
      <rPr>
        <vertAlign val="subscript"/>
        <sz val="8"/>
        <rFont val="Times New Roman"/>
        <family val="1"/>
      </rPr>
      <t>5</t>
    </r>
  </si>
  <si>
    <t>Sum</t>
  </si>
  <si>
    <t>ppm</t>
  </si>
  <si>
    <t>Sc</t>
  </si>
  <si>
    <t>V</t>
  </si>
  <si>
    <t xml:space="preserve">  &lt;61</t>
  </si>
  <si>
    <t xml:space="preserve">  &lt;55</t>
  </si>
  <si>
    <t xml:space="preserve">  &lt;10</t>
  </si>
  <si>
    <t>Co</t>
  </si>
  <si>
    <t>Ni</t>
  </si>
  <si>
    <t xml:space="preserve">  &lt;64</t>
  </si>
  <si>
    <t xml:space="preserve">  &lt;50</t>
  </si>
  <si>
    <t>Rb</t>
  </si>
  <si>
    <t xml:space="preserve">  &lt;15</t>
  </si>
  <si>
    <t xml:space="preserve">   &lt;5</t>
  </si>
  <si>
    <t>Sr</t>
  </si>
  <si>
    <t>Cs</t>
  </si>
  <si>
    <t xml:space="preserve">   &lt;0.72</t>
  </si>
  <si>
    <t>Ba</t>
  </si>
  <si>
    <t>La</t>
  </si>
  <si>
    <t>Ce</t>
  </si>
  <si>
    <t>Nd</t>
  </si>
  <si>
    <t>Sm</t>
  </si>
  <si>
    <t>Eu</t>
  </si>
  <si>
    <t>Gd</t>
  </si>
  <si>
    <t>Tb</t>
  </si>
  <si>
    <t>Dy</t>
  </si>
  <si>
    <t>Er</t>
  </si>
  <si>
    <t>Yb</t>
  </si>
  <si>
    <t>Lu</t>
  </si>
  <si>
    <t>Zr</t>
  </si>
  <si>
    <t>Hf</t>
  </si>
  <si>
    <t xml:space="preserve">   &lt;0.3</t>
  </si>
  <si>
    <t>Th</t>
  </si>
  <si>
    <t>U</t>
  </si>
  <si>
    <t xml:space="preserve">   &lt;0.08</t>
  </si>
  <si>
    <t>ppb</t>
  </si>
  <si>
    <t>Ir</t>
  </si>
  <si>
    <t xml:space="preserve">   &lt;6.7</t>
  </si>
  <si>
    <t xml:space="preserve">   &lt;0.03</t>
  </si>
  <si>
    <t xml:space="preserve">    &lt;0.1</t>
  </si>
  <si>
    <t>Au</t>
  </si>
  <si>
    <t xml:space="preserve">   &lt;4</t>
  </si>
  <si>
    <t xml:space="preserve">   &lt;0.075</t>
  </si>
  <si>
    <t>Warren</t>
  </si>
  <si>
    <t>Laul</t>
  </si>
  <si>
    <t>Warren and</t>
  </si>
  <si>
    <t>et al.</t>
  </si>
  <si>
    <t>(1986)</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</si>
</sst>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Red]\(&quot;$&quot;#,##0\)"/>
    <numFmt numFmtId="165" formatCode="&quot;$&quot;#,##0.00_);[Red]\(&quot;$&quot;#,##0.0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0.00_)"/>
    <numFmt numFmtId="171" formatCode="0.000"/>
    <numFmt numFmtId="172" formatCode="0.0"/>
    <numFmt numFmtId="173" formatCode="???0.0"/>
    <numFmt numFmtId="174" formatCode="???0.00"/>
    <numFmt numFmtId="175" formatCode="???0.000"/>
    <numFmt numFmtId="176" formatCode="????"/>
    <numFmt numFmtId="177" formatCode="???0"/>
    <numFmt numFmtId="178" formatCode="&quot;Yes&quot;;&quot;Yes&quot;;&quot;No&quot;"/>
    <numFmt numFmtId="179" formatCode="&quot;True&quot;;&quot;True&quot;;&quot;False&quot;"/>
    <numFmt numFmtId="180" formatCode="&quot;On&quot;;&quot;On&quot;;&quot;Off&quot;"/>
    <numFmt numFmtId="181" formatCode="[$€-2]\ #,##0.00_);[Red]\([$€-2]\ #,##0.00\)"/>
  </numFmts>
  <fonts count="19">
    <font>
      <sz val="10"/>
      <name val="MS Sans Serif"/>
      <family val="0"/>
    </font>
    <font>
      <b/>
      <sz val="10"/>
      <name val="MS Sans Serif"/>
      <family val="0"/>
    </font>
    <font>
      <i/>
      <sz val="10"/>
      <name val="MS Sans Serif"/>
      <family val="0"/>
    </font>
    <font>
      <b/>
      <i/>
      <sz val="10"/>
      <name val="MS Sans Serif"/>
      <family val="0"/>
    </font>
    <font>
      <u val="single"/>
      <sz val="8"/>
      <name val="Times New Roman"/>
      <family val="1"/>
    </font>
    <font>
      <sz val="8"/>
      <name val="Times New Roman"/>
      <family val="1"/>
    </font>
    <font>
      <vertAlign val="subscript"/>
      <sz val="8"/>
      <name val="Times New Roman"/>
      <family val="1"/>
    </font>
    <font>
      <b/>
      <sz val="8"/>
      <name val="Times New Roman"/>
      <family val="1"/>
    </font>
    <font>
      <sz val="12"/>
      <name val="Times New Roman"/>
      <family val="1"/>
    </font>
    <font>
      <sz val="8"/>
      <name val="MS Sans Serif"/>
      <family val="0"/>
    </font>
    <font>
      <i/>
      <sz val="8"/>
      <name val="Times New Roman"/>
      <family val="1"/>
    </font>
    <font>
      <i/>
      <sz val="8"/>
      <color indexed="10"/>
      <name val="Times New Roman"/>
      <family val="1"/>
    </font>
    <font>
      <sz val="8"/>
      <color indexed="10"/>
      <name val="Times New Roman"/>
      <family val="1"/>
    </font>
    <font>
      <b/>
      <sz val="10"/>
      <name val="Times New Roman"/>
      <family val="1"/>
    </font>
    <font>
      <b/>
      <sz val="12"/>
      <name val="Times New Roman"/>
      <family val="1"/>
    </font>
    <font>
      <u val="single"/>
      <sz val="10"/>
      <color indexed="12"/>
      <name val="MS Sans Serif"/>
      <family val="0"/>
    </font>
    <font>
      <u val="single"/>
      <sz val="10"/>
      <color indexed="36"/>
      <name val="MS Sans Serif"/>
      <family val="0"/>
    </font>
    <font>
      <sz val="10"/>
      <name val="Times New Roman"/>
      <family val="1"/>
    </font>
    <font>
      <b/>
      <sz val="9"/>
      <name val="Times New Roman"/>
      <family val="0"/>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9" fontId="0" fillId="0" borderId="0" applyFont="0" applyFill="0" applyBorder="0" applyAlignment="0" applyProtection="0"/>
  </cellStyleXfs>
  <cellXfs count="84">
    <xf numFmtId="0" fontId="0" fillId="0" borderId="0" xfId="0" applyAlignment="1">
      <alignment/>
    </xf>
    <xf numFmtId="1" fontId="4" fillId="0" borderId="0" xfId="0" applyNumberFormat="1" applyFont="1" applyAlignment="1">
      <alignment horizontal="center"/>
    </xf>
    <xf numFmtId="1" fontId="4" fillId="0" borderId="1" xfId="0" applyNumberFormat="1" applyFont="1" applyBorder="1" applyAlignment="1">
      <alignment horizontal="center"/>
    </xf>
    <xf numFmtId="2" fontId="4" fillId="0" borderId="0" xfId="0" applyNumberFormat="1" applyFont="1" applyAlignment="1">
      <alignment/>
    </xf>
    <xf numFmtId="173" fontId="5" fillId="0" borderId="0" xfId="0" applyNumberFormat="1" applyFont="1" applyAlignment="1">
      <alignment horizontal="left"/>
    </xf>
    <xf numFmtId="174" fontId="5" fillId="0" borderId="0" xfId="0" applyNumberFormat="1" applyFont="1" applyAlignment="1">
      <alignment horizontal="left"/>
    </xf>
    <xf numFmtId="175" fontId="5" fillId="0" borderId="0" xfId="0" applyNumberFormat="1" applyFont="1" applyAlignment="1">
      <alignment horizontal="left"/>
    </xf>
    <xf numFmtId="175" fontId="5" fillId="0" borderId="1" xfId="0" applyNumberFormat="1" applyFont="1" applyBorder="1" applyAlignment="1">
      <alignment horizontal="left"/>
    </xf>
    <xf numFmtId="175" fontId="4" fillId="0" borderId="0" xfId="0" applyNumberFormat="1" applyFont="1" applyAlignment="1">
      <alignment horizontal="left"/>
    </xf>
    <xf numFmtId="176" fontId="5" fillId="0" borderId="0" xfId="0" applyNumberFormat="1" applyFont="1" applyAlignment="1">
      <alignment horizontal="left"/>
    </xf>
    <xf numFmtId="2" fontId="5" fillId="0" borderId="0" xfId="0" applyNumberFormat="1" applyFont="1" applyAlignment="1">
      <alignment horizontal="center"/>
    </xf>
    <xf numFmtId="49" fontId="5" fillId="0" borderId="0" xfId="0" applyNumberFormat="1" applyFont="1" applyAlignment="1">
      <alignment horizontal="center"/>
    </xf>
    <xf numFmtId="2" fontId="5" fillId="0" borderId="0" xfId="0" applyNumberFormat="1" applyFont="1" applyAlignment="1">
      <alignment horizontal="right"/>
    </xf>
    <xf numFmtId="171" fontId="5" fillId="0" borderId="0" xfId="0" applyNumberFormat="1" applyFont="1" applyAlignment="1">
      <alignment horizontal="right"/>
    </xf>
    <xf numFmtId="1" fontId="7" fillId="0" borderId="0" xfId="0" applyNumberFormat="1" applyFont="1" applyAlignment="1">
      <alignment horizontal="center"/>
    </xf>
    <xf numFmtId="1" fontId="5" fillId="0" borderId="0" xfId="0" applyNumberFormat="1" applyFont="1" applyAlignment="1">
      <alignment horizontal="center"/>
    </xf>
    <xf numFmtId="172" fontId="5" fillId="0" borderId="0" xfId="0" applyNumberFormat="1" applyFont="1" applyAlignment="1">
      <alignment horizontal="right"/>
    </xf>
    <xf numFmtId="1" fontId="5" fillId="0" borderId="0" xfId="0" applyNumberFormat="1" applyFont="1" applyAlignment="1">
      <alignment horizontal="right"/>
    </xf>
    <xf numFmtId="2" fontId="5" fillId="0" borderId="0" xfId="0" applyNumberFormat="1" applyFont="1" applyAlignment="1">
      <alignment horizontal="left"/>
    </xf>
    <xf numFmtId="2" fontId="5" fillId="0" borderId="1" xfId="0" applyNumberFormat="1" applyFont="1" applyBorder="1" applyAlignment="1">
      <alignment horizontal="center"/>
    </xf>
    <xf numFmtId="49" fontId="5" fillId="0" borderId="0" xfId="0" applyNumberFormat="1" applyFont="1" applyAlignment="1">
      <alignment horizontal="left"/>
    </xf>
    <xf numFmtId="174" fontId="5" fillId="0" borderId="0" xfId="0" applyNumberFormat="1" applyFont="1" applyAlignment="1">
      <alignment horizontal="right"/>
    </xf>
    <xf numFmtId="174" fontId="4" fillId="0" borderId="0" xfId="0" applyNumberFormat="1" applyFont="1" applyAlignment="1">
      <alignment horizontal="left"/>
    </xf>
    <xf numFmtId="174" fontId="5" fillId="0" borderId="1" xfId="0" applyNumberFormat="1" applyFont="1" applyBorder="1" applyAlignment="1">
      <alignment horizontal="left"/>
    </xf>
    <xf numFmtId="2" fontId="8" fillId="0" borderId="0" xfId="0" applyNumberFormat="1" applyFont="1" applyAlignment="1">
      <alignment horizontal="right"/>
    </xf>
    <xf numFmtId="2" fontId="8" fillId="0" borderId="0" xfId="0" applyNumberFormat="1" applyFont="1" applyAlignment="1">
      <alignment horizontal="center"/>
    </xf>
    <xf numFmtId="173" fontId="10" fillId="0" borderId="0" xfId="0" applyNumberFormat="1" applyFont="1" applyAlignment="1">
      <alignment horizontal="left"/>
    </xf>
    <xf numFmtId="174" fontId="10" fillId="0" borderId="0" xfId="0" applyNumberFormat="1" applyFont="1" applyAlignment="1">
      <alignment horizontal="left"/>
    </xf>
    <xf numFmtId="175" fontId="5" fillId="0" borderId="0" xfId="0" applyNumberFormat="1" applyFont="1" applyAlignment="1">
      <alignment horizontal="center"/>
    </xf>
    <xf numFmtId="173" fontId="5" fillId="0" borderId="0" xfId="0" applyNumberFormat="1" applyFont="1" applyAlignment="1">
      <alignment horizontal="center"/>
    </xf>
    <xf numFmtId="175" fontId="5" fillId="0" borderId="0" xfId="0" applyNumberFormat="1" applyFont="1" applyBorder="1" applyAlignment="1">
      <alignment horizontal="left"/>
    </xf>
    <xf numFmtId="173" fontId="5" fillId="0" borderId="0" xfId="0" applyNumberFormat="1" applyFont="1" applyBorder="1" applyAlignment="1">
      <alignment horizontal="center"/>
    </xf>
    <xf numFmtId="174" fontId="5" fillId="0" borderId="0" xfId="0" applyNumberFormat="1" applyFont="1" applyBorder="1" applyAlignment="1">
      <alignment horizontal="left"/>
    </xf>
    <xf numFmtId="173" fontId="5" fillId="0" borderId="2" xfId="0" applyNumberFormat="1" applyFont="1" applyBorder="1" applyAlignment="1">
      <alignment horizontal="left"/>
    </xf>
    <xf numFmtId="177" fontId="5" fillId="0" borderId="0" xfId="0" applyNumberFormat="1" applyFont="1" applyAlignment="1">
      <alignment horizontal="left"/>
    </xf>
    <xf numFmtId="0" fontId="5" fillId="0" borderId="0" xfId="0" applyFont="1" applyAlignment="1">
      <alignment/>
    </xf>
    <xf numFmtId="0" fontId="5" fillId="0" borderId="0" xfId="0" applyFont="1" applyAlignment="1">
      <alignment horizontal="center"/>
    </xf>
    <xf numFmtId="0" fontId="9" fillId="0" borderId="1" xfId="0" applyFont="1" applyBorder="1" applyAlignment="1">
      <alignment/>
    </xf>
    <xf numFmtId="49" fontId="5" fillId="0" borderId="1" xfId="0" applyNumberFormat="1" applyFont="1" applyBorder="1" applyAlignment="1">
      <alignment horizontal="center"/>
    </xf>
    <xf numFmtId="0" fontId="5" fillId="0" borderId="1" xfId="0" applyFont="1" applyBorder="1" applyAlignment="1">
      <alignment horizontal="center"/>
    </xf>
    <xf numFmtId="173" fontId="11" fillId="0" borderId="0" xfId="0" applyNumberFormat="1" applyFont="1" applyAlignment="1">
      <alignment horizontal="center"/>
    </xf>
    <xf numFmtId="173" fontId="0" fillId="0" borderId="0" xfId="0" applyNumberFormat="1" applyAlignment="1">
      <alignment/>
    </xf>
    <xf numFmtId="177" fontId="0" fillId="0" borderId="0" xfId="0" applyNumberFormat="1" applyAlignment="1">
      <alignment/>
    </xf>
    <xf numFmtId="2" fontId="13" fillId="0" borderId="0" xfId="0" applyNumberFormat="1" applyFont="1" applyAlignment="1">
      <alignment horizontal="left"/>
    </xf>
    <xf numFmtId="2" fontId="5" fillId="0" borderId="0" xfId="0" applyNumberFormat="1" applyFont="1" applyBorder="1" applyAlignment="1">
      <alignment horizontal="center"/>
    </xf>
    <xf numFmtId="173" fontId="5" fillId="0" borderId="0" xfId="0" applyNumberFormat="1" applyFont="1" applyBorder="1" applyAlignment="1">
      <alignment horizontal="left"/>
    </xf>
    <xf numFmtId="173" fontId="5" fillId="0" borderId="0" xfId="0" applyNumberFormat="1" applyFont="1" applyAlignment="1">
      <alignment/>
    </xf>
    <xf numFmtId="172" fontId="5" fillId="0" borderId="0" xfId="0" applyNumberFormat="1" applyFont="1" applyAlignment="1">
      <alignment/>
    </xf>
    <xf numFmtId="172" fontId="5" fillId="0" borderId="0" xfId="0" applyNumberFormat="1" applyFont="1" applyAlignment="1">
      <alignment horizontal="left"/>
    </xf>
    <xf numFmtId="172" fontId="5" fillId="0" borderId="0" xfId="0" applyNumberFormat="1" applyFont="1" applyAlignment="1">
      <alignment horizontal="center"/>
    </xf>
    <xf numFmtId="177" fontId="5" fillId="0" borderId="0" xfId="0" applyNumberFormat="1" applyFont="1" applyAlignment="1">
      <alignment horizontal="center"/>
    </xf>
    <xf numFmtId="1" fontId="5" fillId="0" borderId="0" xfId="0" applyNumberFormat="1" applyFont="1" applyAlignment="1">
      <alignment horizontal="left"/>
    </xf>
    <xf numFmtId="172" fontId="7" fillId="0" borderId="0" xfId="0" applyNumberFormat="1" applyFont="1" applyAlignment="1">
      <alignment horizontal="center"/>
    </xf>
    <xf numFmtId="177" fontId="7" fillId="0" borderId="0" xfId="0" applyNumberFormat="1" applyFont="1" applyAlignment="1">
      <alignment horizontal="center"/>
    </xf>
    <xf numFmtId="1" fontId="12" fillId="0" borderId="0" xfId="0" applyNumberFormat="1" applyFont="1" applyAlignment="1">
      <alignment horizontal="center"/>
    </xf>
    <xf numFmtId="2" fontId="12" fillId="0" borderId="1" xfId="0" applyNumberFormat="1" applyFont="1" applyBorder="1" applyAlignment="1">
      <alignment horizontal="center"/>
    </xf>
    <xf numFmtId="2" fontId="12" fillId="0" borderId="0" xfId="0" applyNumberFormat="1" applyFont="1" applyAlignment="1">
      <alignment horizontal="right"/>
    </xf>
    <xf numFmtId="173" fontId="12" fillId="0" borderId="0" xfId="0" applyNumberFormat="1" applyFont="1" applyAlignment="1">
      <alignment horizontal="left"/>
    </xf>
    <xf numFmtId="174" fontId="12" fillId="0" borderId="0" xfId="0" applyNumberFormat="1" applyFont="1" applyAlignment="1">
      <alignment horizontal="left"/>
    </xf>
    <xf numFmtId="174" fontId="12" fillId="0" borderId="0" xfId="0" applyNumberFormat="1" applyFont="1" applyBorder="1" applyAlignment="1">
      <alignment horizontal="left"/>
    </xf>
    <xf numFmtId="173" fontId="12" fillId="0" borderId="2" xfId="0" applyNumberFormat="1" applyFont="1" applyBorder="1" applyAlignment="1">
      <alignment horizontal="left"/>
    </xf>
    <xf numFmtId="175" fontId="12" fillId="0" borderId="0" xfId="0" applyNumberFormat="1" applyFont="1" applyAlignment="1">
      <alignment horizontal="left"/>
    </xf>
    <xf numFmtId="176" fontId="12" fillId="0" borderId="0" xfId="0" applyNumberFormat="1" applyFont="1" applyAlignment="1">
      <alignment horizontal="left"/>
    </xf>
    <xf numFmtId="177" fontId="12" fillId="0" borderId="0" xfId="0" applyNumberFormat="1" applyFont="1" applyAlignment="1">
      <alignment horizontal="left"/>
    </xf>
    <xf numFmtId="175" fontId="12" fillId="0" borderId="1" xfId="0" applyNumberFormat="1" applyFont="1" applyBorder="1" applyAlignment="1">
      <alignment horizontal="left"/>
    </xf>
    <xf numFmtId="49" fontId="12" fillId="0" borderId="0" xfId="0" applyNumberFormat="1" applyFont="1" applyAlignment="1">
      <alignment horizontal="center"/>
    </xf>
    <xf numFmtId="2" fontId="12" fillId="0" borderId="0" xfId="0" applyNumberFormat="1" applyFont="1" applyAlignment="1">
      <alignment horizontal="left"/>
    </xf>
    <xf numFmtId="2" fontId="7" fillId="0" borderId="0" xfId="0" applyNumberFormat="1" applyFont="1" applyAlignment="1">
      <alignment horizontal="right"/>
    </xf>
    <xf numFmtId="2" fontId="7" fillId="0" borderId="0" xfId="0" applyNumberFormat="1" applyFont="1" applyAlignment="1">
      <alignment horizontal="center"/>
    </xf>
    <xf numFmtId="174" fontId="7" fillId="0" borderId="0" xfId="0" applyNumberFormat="1" applyFont="1" applyAlignment="1">
      <alignment horizontal="left"/>
    </xf>
    <xf numFmtId="173" fontId="7" fillId="0" borderId="0" xfId="0" applyNumberFormat="1" applyFont="1" applyAlignment="1">
      <alignment horizontal="left"/>
    </xf>
    <xf numFmtId="176" fontId="7" fillId="0" borderId="0" xfId="0" applyNumberFormat="1" applyFont="1" applyAlignment="1">
      <alignment horizontal="left"/>
    </xf>
    <xf numFmtId="174" fontId="7" fillId="0" borderId="0" xfId="0" applyNumberFormat="1" applyFont="1" applyAlignment="1">
      <alignment horizontal="right"/>
    </xf>
    <xf numFmtId="49" fontId="7" fillId="0" borderId="0" xfId="0" applyNumberFormat="1" applyFont="1" applyAlignment="1">
      <alignment horizontal="center"/>
    </xf>
    <xf numFmtId="2" fontId="14" fillId="0" borderId="0" xfId="0" applyNumberFormat="1" applyFont="1" applyAlignment="1">
      <alignment horizontal="right"/>
    </xf>
    <xf numFmtId="174" fontId="5" fillId="0" borderId="0" xfId="0" applyNumberFormat="1" applyFont="1" applyAlignment="1">
      <alignment horizontal="center"/>
    </xf>
    <xf numFmtId="49" fontId="5" fillId="0" borderId="2" xfId="0" applyNumberFormat="1" applyFont="1" applyBorder="1" applyAlignment="1">
      <alignment horizontal="center"/>
    </xf>
    <xf numFmtId="0" fontId="17" fillId="0" borderId="0" xfId="0" applyFont="1" applyAlignment="1">
      <alignment/>
    </xf>
    <xf numFmtId="0" fontId="0" fillId="0" borderId="0" xfId="0" applyFont="1" applyAlignment="1">
      <alignment/>
    </xf>
    <xf numFmtId="0" fontId="17" fillId="0" borderId="0" xfId="0" applyNumberFormat="1" applyFont="1" applyAlignment="1">
      <alignment/>
    </xf>
    <xf numFmtId="49" fontId="5" fillId="0" borderId="0" xfId="0" applyNumberFormat="1" applyFont="1" applyFill="1" applyAlignment="1">
      <alignment horizontal="center"/>
    </xf>
    <xf numFmtId="173" fontId="5" fillId="0" borderId="0" xfId="0" applyNumberFormat="1" applyFont="1" applyFill="1" applyAlignment="1">
      <alignment horizontal="center"/>
    </xf>
    <xf numFmtId="0" fontId="5" fillId="0" borderId="0" xfId="0" applyFont="1" applyFill="1" applyAlignment="1">
      <alignment/>
    </xf>
    <xf numFmtId="49" fontId="18" fillId="0" borderId="0" xfId="0" applyNumberFormat="1" applyFont="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K222"/>
  <sheetViews>
    <sheetView showGridLines="0" tabSelected="1" workbookViewId="0" topLeftCell="A1">
      <pane xSplit="1" ySplit="5" topLeftCell="B6" activePane="bottomRight" state="frozen"/>
      <selection pane="topLeft" activeCell="A1" sqref="A1"/>
      <selection pane="topRight" activeCell="B1" sqref="B1"/>
      <selection pane="bottomLeft" activeCell="A6" sqref="A6"/>
      <selection pane="bottomRight" activeCell="A1" sqref="A1"/>
    </sheetView>
  </sheetViews>
  <sheetFormatPr defaultColWidth="6.7109375" defaultRowHeight="9.75" customHeight="1"/>
  <cols>
    <col min="1" max="1" width="8.140625" style="18" customWidth="1"/>
    <col min="2" max="4" width="6.8515625" style="12" bestFit="1" customWidth="1"/>
    <col min="5" max="5" width="6.8515625" style="13" bestFit="1" customWidth="1"/>
    <col min="6" max="8" width="6.8515625" style="12" bestFit="1" customWidth="1"/>
    <col min="9" max="9" width="7.140625" style="12" bestFit="1" customWidth="1"/>
    <col min="10" max="24" width="6.8515625" style="12" bestFit="1" customWidth="1"/>
    <col min="25" max="25" width="6.7109375" style="12" customWidth="1"/>
    <col min="26" max="26" width="3.7109375" style="12" customWidth="1"/>
    <col min="27" max="29" width="7.421875" style="12" bestFit="1" customWidth="1"/>
    <col min="30" max="30" width="6.7109375" style="12" customWidth="1"/>
    <col min="31" max="32" width="6.8515625" style="12" bestFit="1" customWidth="1"/>
    <col min="33" max="33" width="6.8515625" style="67" bestFit="1" customWidth="1"/>
    <col min="34" max="34" width="6.8515625" style="12" bestFit="1" customWidth="1"/>
    <col min="35" max="35" width="6.7109375" style="12" customWidth="1"/>
    <col min="36" max="36" width="6.7109375" style="67" customWidth="1"/>
    <col min="37" max="16384" width="6.7109375" style="12" customWidth="1"/>
  </cols>
  <sheetData>
    <row r="1" spans="1:21" ht="13.5" customHeight="1">
      <c r="A1" s="43" t="s">
        <v>74</v>
      </c>
      <c r="D1" s="25"/>
      <c r="J1" s="25"/>
      <c r="P1" s="25"/>
      <c r="U1" s="25"/>
    </row>
    <row r="2" spans="10:26" ht="9.75" customHeight="1">
      <c r="J2" s="25"/>
      <c r="N2" s="24"/>
      <c r="O2" s="24"/>
      <c r="P2" s="25"/>
      <c r="Q2" s="24"/>
      <c r="R2" s="24"/>
      <c r="S2" s="24"/>
      <c r="T2" s="24"/>
      <c r="U2" s="25"/>
      <c r="V2" s="24"/>
      <c r="W2" s="24"/>
      <c r="X2" s="24"/>
      <c r="Y2" s="66"/>
      <c r="Z2" s="24"/>
    </row>
    <row r="3" spans="1:34" ht="9.75" customHeight="1">
      <c r="A3" s="14"/>
      <c r="B3" s="15">
        <v>12003</v>
      </c>
      <c r="C3" s="15">
        <v>12033</v>
      </c>
      <c r="D3" s="15">
        <v>12033</v>
      </c>
      <c r="E3" s="15">
        <v>12073</v>
      </c>
      <c r="F3" s="15">
        <v>14047</v>
      </c>
      <c r="G3" s="15">
        <v>14160</v>
      </c>
      <c r="H3" s="15">
        <v>14160</v>
      </c>
      <c r="I3" s="15">
        <v>14161</v>
      </c>
      <c r="J3" s="15">
        <v>14304</v>
      </c>
      <c r="K3" s="15">
        <v>14305</v>
      </c>
      <c r="L3" s="15">
        <v>14305</v>
      </c>
      <c r="M3" s="15">
        <v>14321</v>
      </c>
      <c r="N3" s="15">
        <v>15405</v>
      </c>
      <c r="O3" s="15">
        <v>12033</v>
      </c>
      <c r="P3" s="15">
        <v>12042</v>
      </c>
      <c r="Q3" s="15">
        <v>14316</v>
      </c>
      <c r="R3" s="15">
        <v>15405</v>
      </c>
      <c r="S3" s="15">
        <v>14311</v>
      </c>
      <c r="T3" s="15">
        <v>14318</v>
      </c>
      <c r="U3" s="15">
        <v>67975</v>
      </c>
      <c r="V3" s="15">
        <v>67975</v>
      </c>
      <c r="W3" s="15">
        <v>67975</v>
      </c>
      <c r="X3" s="15">
        <v>67975</v>
      </c>
      <c r="Y3" s="54"/>
      <c r="Z3" s="15"/>
      <c r="AE3" s="67"/>
      <c r="AF3" s="67" t="s">
        <v>166</v>
      </c>
      <c r="AH3" s="67" t="s">
        <v>167</v>
      </c>
    </row>
    <row r="4" spans="1:26" ht="9.75" customHeight="1">
      <c r="A4" s="1"/>
      <c r="B4" s="15" t="s">
        <v>172</v>
      </c>
      <c r="C4" s="15" t="s">
        <v>173</v>
      </c>
      <c r="D4" s="15" t="s">
        <v>174</v>
      </c>
      <c r="E4" s="15" t="s">
        <v>175</v>
      </c>
      <c r="F4" s="15" t="s">
        <v>176</v>
      </c>
      <c r="G4" s="15" t="s">
        <v>177</v>
      </c>
      <c r="H4" s="15" t="s">
        <v>23</v>
      </c>
      <c r="I4" s="15" t="s">
        <v>24</v>
      </c>
      <c r="J4" s="15" t="s">
        <v>25</v>
      </c>
      <c r="K4" s="15" t="s">
        <v>26</v>
      </c>
      <c r="L4" s="15" t="s">
        <v>27</v>
      </c>
      <c r="M4" s="15" t="s">
        <v>28</v>
      </c>
      <c r="N4" s="15" t="s">
        <v>44</v>
      </c>
      <c r="O4" s="15" t="s">
        <v>45</v>
      </c>
      <c r="P4" s="15" t="s">
        <v>46</v>
      </c>
      <c r="Q4" s="15" t="s">
        <v>48</v>
      </c>
      <c r="R4" s="15" t="s">
        <v>59</v>
      </c>
      <c r="S4" s="15" t="s">
        <v>47</v>
      </c>
      <c r="T4" s="15" t="s">
        <v>58</v>
      </c>
      <c r="U4" s="15" t="s">
        <v>60</v>
      </c>
      <c r="V4" s="15" t="s">
        <v>61</v>
      </c>
      <c r="W4" s="15" t="s">
        <v>62</v>
      </c>
      <c r="X4" s="15" t="s">
        <v>63</v>
      </c>
      <c r="Y4" s="54"/>
      <c r="Z4" s="15"/>
    </row>
    <row r="5" spans="1:36" s="15" customFormat="1" ht="9.75" customHeight="1">
      <c r="A5" s="2"/>
      <c r="B5" s="19" t="s">
        <v>70</v>
      </c>
      <c r="C5" s="19" t="s">
        <v>70</v>
      </c>
      <c r="D5" s="19" t="s">
        <v>70</v>
      </c>
      <c r="E5" s="19" t="s">
        <v>70</v>
      </c>
      <c r="F5" s="19" t="s">
        <v>70</v>
      </c>
      <c r="G5" s="19" t="s">
        <v>70</v>
      </c>
      <c r="H5" s="19" t="s">
        <v>70</v>
      </c>
      <c r="I5" s="19" t="s">
        <v>70</v>
      </c>
      <c r="J5" s="19" t="s">
        <v>70</v>
      </c>
      <c r="K5" s="19" t="s">
        <v>70</v>
      </c>
      <c r="L5" s="19" t="s">
        <v>70</v>
      </c>
      <c r="M5" s="19" t="s">
        <v>70</v>
      </c>
      <c r="N5" s="19" t="s">
        <v>70</v>
      </c>
      <c r="O5" s="19" t="s">
        <v>49</v>
      </c>
      <c r="P5" s="19" t="s">
        <v>49</v>
      </c>
      <c r="Q5" s="19" t="s">
        <v>49</v>
      </c>
      <c r="R5" s="19" t="s">
        <v>49</v>
      </c>
      <c r="S5" s="19" t="s">
        <v>50</v>
      </c>
      <c r="T5" s="19" t="s">
        <v>50</v>
      </c>
      <c r="U5" s="19" t="s">
        <v>50</v>
      </c>
      <c r="V5" s="19" t="s">
        <v>50</v>
      </c>
      <c r="W5" s="19" t="s">
        <v>50</v>
      </c>
      <c r="X5" s="19" t="s">
        <v>50</v>
      </c>
      <c r="Y5" s="55"/>
      <c r="Z5" s="44"/>
      <c r="AA5" s="19" t="s">
        <v>163</v>
      </c>
      <c r="AB5" s="19" t="s">
        <v>164</v>
      </c>
      <c r="AC5" s="19" t="s">
        <v>165</v>
      </c>
      <c r="AE5" s="15" t="s">
        <v>163</v>
      </c>
      <c r="AF5" s="15" t="s">
        <v>164</v>
      </c>
      <c r="AG5" s="14" t="s">
        <v>165</v>
      </c>
      <c r="AH5" s="15" t="s">
        <v>163</v>
      </c>
      <c r="AI5" s="15" t="s">
        <v>164</v>
      </c>
      <c r="AJ5" s="14" t="s">
        <v>165</v>
      </c>
    </row>
    <row r="6" spans="1:36" s="15" customFormat="1" ht="9.75" customHeight="1">
      <c r="A6" s="3" t="s">
        <v>72</v>
      </c>
      <c r="B6" s="12"/>
      <c r="C6" s="12"/>
      <c r="D6" s="12"/>
      <c r="E6" s="12"/>
      <c r="F6" s="12"/>
      <c r="G6" s="12"/>
      <c r="H6" s="12"/>
      <c r="I6" s="12"/>
      <c r="J6" s="12"/>
      <c r="K6" s="12"/>
      <c r="L6" s="12"/>
      <c r="M6" s="12"/>
      <c r="N6" s="12"/>
      <c r="O6" s="12"/>
      <c r="P6" s="12"/>
      <c r="Q6" s="12"/>
      <c r="R6" s="12"/>
      <c r="S6" s="12"/>
      <c r="T6" s="12"/>
      <c r="U6" s="12"/>
      <c r="V6" s="12"/>
      <c r="W6" s="12"/>
      <c r="X6" s="12"/>
      <c r="Y6" s="56"/>
      <c r="Z6" s="12"/>
      <c r="AG6" s="14"/>
      <c r="AJ6" s="14"/>
    </row>
    <row r="7" spans="1:36" s="10" customFormat="1" ht="9.75" customHeight="1">
      <c r="A7" s="4" t="s">
        <v>178</v>
      </c>
      <c r="B7" s="29" t="s">
        <v>69</v>
      </c>
      <c r="C7" s="4">
        <v>47.3</v>
      </c>
      <c r="D7" s="29" t="s">
        <v>69</v>
      </c>
      <c r="E7" s="4">
        <v>48.3</v>
      </c>
      <c r="F7" s="4">
        <v>48.1</v>
      </c>
      <c r="G7" s="4">
        <v>47.9</v>
      </c>
      <c r="H7" s="4">
        <v>53</v>
      </c>
      <c r="I7" s="26">
        <v>48.4</v>
      </c>
      <c r="J7" s="29" t="s">
        <v>69</v>
      </c>
      <c r="K7" s="29" t="s">
        <v>69</v>
      </c>
      <c r="L7" s="4">
        <v>43.4</v>
      </c>
      <c r="M7" s="29" t="s">
        <v>69</v>
      </c>
      <c r="N7" s="29" t="s">
        <v>69</v>
      </c>
      <c r="O7" s="40">
        <f>100-(SUM(O8:O16))</f>
        <v>49.585170000000005</v>
      </c>
      <c r="P7" s="40">
        <f>100-(SUM(P8:P16))</f>
        <v>49.89498</v>
      </c>
      <c r="Q7" s="4">
        <v>46.9</v>
      </c>
      <c r="R7" s="29" t="s">
        <v>69</v>
      </c>
      <c r="S7" s="29" t="s">
        <v>69</v>
      </c>
      <c r="T7" s="4">
        <v>49.4</v>
      </c>
      <c r="U7" s="40">
        <f>100-(SUM(U8:U16))</f>
        <v>51.19574</v>
      </c>
      <c r="V7" s="29" t="s">
        <v>69</v>
      </c>
      <c r="W7" s="40">
        <f>100-(SUM(W8:W16))</f>
        <v>51.180479999999996</v>
      </c>
      <c r="X7" s="29" t="s">
        <v>69</v>
      </c>
      <c r="Y7" s="57"/>
      <c r="Z7" s="4"/>
      <c r="AA7" s="5">
        <f aca="true" t="shared" si="0" ref="AA7:AA13">MIN($B7:$Y7)</f>
        <v>43.4</v>
      </c>
      <c r="AB7" s="5">
        <f aca="true" t="shared" si="1" ref="AB7:AB13">MAX($B7:$Y7)</f>
        <v>53</v>
      </c>
      <c r="AC7" s="5">
        <f aca="true" t="shared" si="2" ref="AC7:AC13">AVERAGE($B7:$Y7)</f>
        <v>48.81202846153845</v>
      </c>
      <c r="AE7" s="49">
        <f>MIN($B7:$N7)</f>
        <v>43.4</v>
      </c>
      <c r="AF7" s="49">
        <f>MAX($B7:$N7)</f>
        <v>53</v>
      </c>
      <c r="AG7" s="52">
        <f>AVERAGE($B7:$N7)</f>
        <v>48.05714285714286</v>
      </c>
      <c r="AH7" s="49">
        <f>MIN($O7:$Y7)</f>
        <v>46.9</v>
      </c>
      <c r="AI7" s="49">
        <f>MAX($O7:$Y7)</f>
        <v>51.19574</v>
      </c>
      <c r="AJ7" s="52">
        <f>AVERAGE($O7:$Y7)</f>
        <v>49.69272833333334</v>
      </c>
    </row>
    <row r="8" spans="1:36" s="4" customFormat="1" ht="9.75" customHeight="1">
      <c r="A8" s="5" t="s">
        <v>179</v>
      </c>
      <c r="B8" s="5" t="s">
        <v>180</v>
      </c>
      <c r="C8" s="5">
        <v>0.055</v>
      </c>
      <c r="D8" s="5" t="s">
        <v>181</v>
      </c>
      <c r="E8" s="5">
        <v>0.13</v>
      </c>
      <c r="F8" s="5">
        <v>0.42</v>
      </c>
      <c r="G8" s="5">
        <v>0.042</v>
      </c>
      <c r="H8" s="5">
        <v>1.99</v>
      </c>
      <c r="I8" s="27">
        <v>0.1</v>
      </c>
      <c r="J8" s="5" t="s">
        <v>29</v>
      </c>
      <c r="K8" s="5" t="s">
        <v>30</v>
      </c>
      <c r="L8" s="5">
        <v>0.05</v>
      </c>
      <c r="M8" s="29" t="s">
        <v>69</v>
      </c>
      <c r="N8" s="5"/>
      <c r="O8" s="5">
        <v>2</v>
      </c>
      <c r="P8" s="5">
        <v>2.3</v>
      </c>
      <c r="Q8" s="5">
        <v>1.5</v>
      </c>
      <c r="R8" s="5">
        <v>0.36</v>
      </c>
      <c r="S8" s="29" t="s">
        <v>69</v>
      </c>
      <c r="T8" s="5">
        <v>0.62</v>
      </c>
      <c r="U8" s="5">
        <v>4</v>
      </c>
      <c r="V8" s="5">
        <v>4.6</v>
      </c>
      <c r="W8" s="5">
        <v>0.64</v>
      </c>
      <c r="X8" s="5">
        <v>0.36</v>
      </c>
      <c r="Y8" s="57"/>
      <c r="AA8" s="5">
        <f t="shared" si="0"/>
        <v>0.042</v>
      </c>
      <c r="AB8" s="5">
        <f t="shared" si="1"/>
        <v>4.6</v>
      </c>
      <c r="AC8" s="5">
        <f t="shared" si="2"/>
        <v>1.1979374999999999</v>
      </c>
      <c r="AE8" s="49">
        <f aca="true" t="shared" si="3" ref="AE8:AE19">MIN($B8:$N8)</f>
        <v>0.042</v>
      </c>
      <c r="AF8" s="49">
        <f aca="true" t="shared" si="4" ref="AF8:AF19">MAX($B8:$N8)</f>
        <v>1.99</v>
      </c>
      <c r="AG8" s="52">
        <f aca="true" t="shared" si="5" ref="AG8:AG16">AVERAGE($B8:$N8)</f>
        <v>0.39814285714285713</v>
      </c>
      <c r="AH8" s="49">
        <f aca="true" t="shared" si="6" ref="AH8:AH19">MIN($O8:$Y8)</f>
        <v>0.36</v>
      </c>
      <c r="AI8" s="49">
        <f aca="true" t="shared" si="7" ref="AI8:AI19">MAX($O8:$Y8)</f>
        <v>4.6</v>
      </c>
      <c r="AJ8" s="52">
        <f aca="true" t="shared" si="8" ref="AJ8:AJ16">AVERAGE($O8:$Y8)</f>
        <v>1.8199999999999998</v>
      </c>
    </row>
    <row r="9" spans="1:36" s="5" customFormat="1" ht="9.75" customHeight="1">
      <c r="A9" s="4" t="s">
        <v>182</v>
      </c>
      <c r="B9" s="4">
        <v>32.1</v>
      </c>
      <c r="C9" s="4">
        <v>32.9</v>
      </c>
      <c r="D9" s="4">
        <v>33</v>
      </c>
      <c r="E9" s="4">
        <v>32.3</v>
      </c>
      <c r="F9" s="4">
        <v>28.2</v>
      </c>
      <c r="G9" s="4">
        <v>33.1</v>
      </c>
      <c r="H9" s="4">
        <v>26.8</v>
      </c>
      <c r="I9" s="26">
        <v>29.3</v>
      </c>
      <c r="J9" s="4">
        <v>35.9</v>
      </c>
      <c r="K9" s="4"/>
      <c r="L9" s="4">
        <v>28.5</v>
      </c>
      <c r="M9" s="29" t="s">
        <v>69</v>
      </c>
      <c r="N9" s="4">
        <v>30.4</v>
      </c>
      <c r="O9" s="4">
        <v>16.2</v>
      </c>
      <c r="P9" s="4">
        <v>14.8</v>
      </c>
      <c r="Q9" s="4">
        <v>10.6</v>
      </c>
      <c r="R9" s="4">
        <v>24.4</v>
      </c>
      <c r="S9" s="29" t="s">
        <v>69</v>
      </c>
      <c r="T9" s="4">
        <v>18.7</v>
      </c>
      <c r="U9" s="4">
        <v>15.7</v>
      </c>
      <c r="V9" s="4">
        <v>7.19</v>
      </c>
      <c r="W9" s="4">
        <v>16.5</v>
      </c>
      <c r="X9" s="4">
        <v>28.3</v>
      </c>
      <c r="Y9" s="57"/>
      <c r="Z9" s="4"/>
      <c r="AA9" s="5">
        <f t="shared" si="0"/>
        <v>7.19</v>
      </c>
      <c r="AB9" s="5">
        <f t="shared" si="1"/>
        <v>35.9</v>
      </c>
      <c r="AC9" s="5">
        <f t="shared" si="2"/>
        <v>24.7445</v>
      </c>
      <c r="AE9" s="49">
        <f t="shared" si="3"/>
        <v>26.8</v>
      </c>
      <c r="AF9" s="49">
        <f t="shared" si="4"/>
        <v>35.9</v>
      </c>
      <c r="AG9" s="52">
        <f t="shared" si="5"/>
        <v>31.136363636363637</v>
      </c>
      <c r="AH9" s="49">
        <f t="shared" si="6"/>
        <v>7.19</v>
      </c>
      <c r="AI9" s="49">
        <f t="shared" si="7"/>
        <v>28.3</v>
      </c>
      <c r="AJ9" s="52">
        <f t="shared" si="8"/>
        <v>16.932222222222222</v>
      </c>
    </row>
    <row r="10" spans="1:36" s="4" customFormat="1" ht="9.75" customHeight="1">
      <c r="A10" s="6" t="s">
        <v>183</v>
      </c>
      <c r="B10" s="5">
        <v>0.04672</v>
      </c>
      <c r="C10" s="5">
        <v>0.0033726</v>
      </c>
      <c r="D10" s="5">
        <v>0.002044</v>
      </c>
      <c r="E10" s="5">
        <v>0.014307999999999998</v>
      </c>
      <c r="F10" s="5">
        <v>0.040004</v>
      </c>
      <c r="G10" s="5">
        <v>0.00657</v>
      </c>
      <c r="H10" s="5">
        <v>0.035039999999999995</v>
      </c>
      <c r="I10" s="27">
        <v>0.016059999999999998</v>
      </c>
      <c r="J10" s="5">
        <v>0.0073</v>
      </c>
      <c r="K10" s="5">
        <v>0.016206</v>
      </c>
      <c r="L10" s="5">
        <v>0.029345999999999997</v>
      </c>
      <c r="M10" s="5">
        <v>0.008906</v>
      </c>
      <c r="N10" s="5">
        <v>0.0008176</v>
      </c>
      <c r="O10" s="5">
        <v>0.12483</v>
      </c>
      <c r="P10" s="5">
        <v>0.20002</v>
      </c>
      <c r="Q10" s="5">
        <v>0.23944000000000001</v>
      </c>
      <c r="R10" s="5">
        <v>0.08321999999999999</v>
      </c>
      <c r="S10" s="5">
        <v>0.10512</v>
      </c>
      <c r="T10" s="5">
        <v>0.15768</v>
      </c>
      <c r="U10" s="5">
        <v>0.19125999999999999</v>
      </c>
      <c r="V10" s="5">
        <v>0.39274000000000003</v>
      </c>
      <c r="W10" s="5">
        <v>0.09051999999999999</v>
      </c>
      <c r="X10" s="5">
        <v>0.09416999999999999</v>
      </c>
      <c r="Y10" s="58"/>
      <c r="Z10" s="5"/>
      <c r="AA10" s="5">
        <f t="shared" si="0"/>
        <v>0.0008176</v>
      </c>
      <c r="AB10" s="5">
        <f t="shared" si="1"/>
        <v>0.39274000000000003</v>
      </c>
      <c r="AC10" s="5">
        <f t="shared" si="2"/>
        <v>0.08285626956521738</v>
      </c>
      <c r="AE10" s="49">
        <f t="shared" si="3"/>
        <v>0.0008176</v>
      </c>
      <c r="AF10" s="49">
        <f t="shared" si="4"/>
        <v>0.04672</v>
      </c>
      <c r="AG10" s="52">
        <f t="shared" si="5"/>
        <v>0.017438015384615382</v>
      </c>
      <c r="AH10" s="49">
        <f t="shared" si="6"/>
        <v>0.08321999999999999</v>
      </c>
      <c r="AI10" s="49">
        <f t="shared" si="7"/>
        <v>0.39274000000000003</v>
      </c>
      <c r="AJ10" s="52">
        <f t="shared" si="8"/>
        <v>0.1679</v>
      </c>
    </row>
    <row r="11" spans="1:36" s="16" customFormat="1" ht="9.75" customHeight="1">
      <c r="A11" s="5" t="s">
        <v>184</v>
      </c>
      <c r="B11" s="5">
        <v>3.1</v>
      </c>
      <c r="C11" s="5">
        <v>0.301</v>
      </c>
      <c r="D11" s="5">
        <v>0.28</v>
      </c>
      <c r="E11" s="5">
        <v>1.1</v>
      </c>
      <c r="F11" s="5">
        <v>4.25</v>
      </c>
      <c r="G11" s="5">
        <v>0.26</v>
      </c>
      <c r="H11" s="5">
        <v>2.73</v>
      </c>
      <c r="I11" s="5">
        <v>1.87</v>
      </c>
      <c r="J11" s="5">
        <v>0.51</v>
      </c>
      <c r="K11" s="5">
        <v>2.55</v>
      </c>
      <c r="L11" s="5">
        <v>2.25</v>
      </c>
      <c r="M11" s="5">
        <v>0.95</v>
      </c>
      <c r="N11" s="5">
        <v>0.302</v>
      </c>
      <c r="O11" s="5">
        <v>11.2</v>
      </c>
      <c r="P11" s="5">
        <v>12.4</v>
      </c>
      <c r="Q11" s="5">
        <v>10.4</v>
      </c>
      <c r="R11" s="5">
        <v>4.3</v>
      </c>
      <c r="S11" s="5">
        <v>7.1</v>
      </c>
      <c r="T11" s="5">
        <v>8</v>
      </c>
      <c r="U11" s="5">
        <v>10</v>
      </c>
      <c r="V11" s="5">
        <v>17.2</v>
      </c>
      <c r="W11" s="5">
        <v>11.8</v>
      </c>
      <c r="X11" s="5">
        <v>6.9</v>
      </c>
      <c r="Y11" s="57"/>
      <c r="Z11" s="4"/>
      <c r="AA11" s="5">
        <f t="shared" si="0"/>
        <v>0.26</v>
      </c>
      <c r="AB11" s="5">
        <f t="shared" si="1"/>
        <v>17.2</v>
      </c>
      <c r="AC11" s="5">
        <f t="shared" si="2"/>
        <v>5.206652173913043</v>
      </c>
      <c r="AD11" s="48"/>
      <c r="AE11" s="49">
        <f t="shared" si="3"/>
        <v>0.26</v>
      </c>
      <c r="AF11" s="49">
        <f t="shared" si="4"/>
        <v>4.25</v>
      </c>
      <c r="AG11" s="52">
        <f t="shared" si="5"/>
        <v>1.5733076923076923</v>
      </c>
      <c r="AH11" s="49">
        <f t="shared" si="6"/>
        <v>4.3</v>
      </c>
      <c r="AI11" s="49">
        <f t="shared" si="7"/>
        <v>17.2</v>
      </c>
      <c r="AJ11" s="52">
        <f t="shared" si="8"/>
        <v>9.93</v>
      </c>
    </row>
    <row r="12" spans="1:36" s="5" customFormat="1" ht="9.75" customHeight="1">
      <c r="A12" s="6" t="s">
        <v>185</v>
      </c>
      <c r="B12" s="5">
        <v>0.045</v>
      </c>
      <c r="C12" s="5">
        <v>0.006</v>
      </c>
      <c r="D12" s="5">
        <v>0.005</v>
      </c>
      <c r="E12" s="5">
        <v>0.018</v>
      </c>
      <c r="F12" s="5">
        <v>0.062</v>
      </c>
      <c r="G12" s="5">
        <v>0.005</v>
      </c>
      <c r="H12" s="5">
        <v>0.029</v>
      </c>
      <c r="I12" s="27">
        <v>0.03</v>
      </c>
      <c r="J12" s="5">
        <v>0.008</v>
      </c>
      <c r="K12" s="5">
        <v>0.037</v>
      </c>
      <c r="L12" s="5">
        <v>0.026</v>
      </c>
      <c r="M12" s="5">
        <v>0.015</v>
      </c>
      <c r="O12" s="5">
        <v>0.12</v>
      </c>
      <c r="P12" s="5">
        <v>0.135</v>
      </c>
      <c r="Q12" s="5">
        <v>0.139</v>
      </c>
      <c r="R12" s="75" t="s">
        <v>69</v>
      </c>
      <c r="S12" s="5">
        <v>0.099</v>
      </c>
      <c r="T12" s="5">
        <v>0.106</v>
      </c>
      <c r="U12" s="5">
        <v>0.17</v>
      </c>
      <c r="V12" s="5">
        <v>0.262</v>
      </c>
      <c r="W12" s="5">
        <v>0.179</v>
      </c>
      <c r="X12" s="5">
        <v>0.134</v>
      </c>
      <c r="Y12" s="58"/>
      <c r="AA12" s="5">
        <f t="shared" si="0"/>
        <v>0.005</v>
      </c>
      <c r="AB12" s="5">
        <f t="shared" si="1"/>
        <v>0.262</v>
      </c>
      <c r="AC12" s="5">
        <f t="shared" si="2"/>
        <v>0.07761904761904762</v>
      </c>
      <c r="AE12" s="49">
        <f t="shared" si="3"/>
        <v>0.005</v>
      </c>
      <c r="AF12" s="49">
        <f t="shared" si="4"/>
        <v>0.062</v>
      </c>
      <c r="AG12" s="52">
        <f t="shared" si="5"/>
        <v>0.023833333333333335</v>
      </c>
      <c r="AH12" s="49">
        <f t="shared" si="6"/>
        <v>0.099</v>
      </c>
      <c r="AI12" s="49">
        <f t="shared" si="7"/>
        <v>0.262</v>
      </c>
      <c r="AJ12" s="52">
        <f t="shared" si="8"/>
        <v>0.14933333333333337</v>
      </c>
    </row>
    <row r="13" spans="1:36" ht="9.75" customHeight="1">
      <c r="A13" s="5" t="s">
        <v>186</v>
      </c>
      <c r="B13" s="5" t="s">
        <v>187</v>
      </c>
      <c r="C13" s="5">
        <v>0.3</v>
      </c>
      <c r="D13" s="5" t="s">
        <v>188</v>
      </c>
      <c r="E13" s="5">
        <v>0.35</v>
      </c>
      <c r="F13" s="5">
        <v>2.77</v>
      </c>
      <c r="G13" s="5">
        <v>0.15</v>
      </c>
      <c r="H13" s="5"/>
      <c r="I13" s="27">
        <v>1.7</v>
      </c>
      <c r="J13" s="5" t="s">
        <v>31</v>
      </c>
      <c r="K13" s="5"/>
      <c r="L13" s="5">
        <v>8.3</v>
      </c>
      <c r="M13" s="29" t="s">
        <v>69</v>
      </c>
      <c r="N13" s="5">
        <v>1</v>
      </c>
      <c r="O13" s="5">
        <v>9.5</v>
      </c>
      <c r="P13" s="5">
        <v>9.3</v>
      </c>
      <c r="Q13" s="5">
        <v>15.9</v>
      </c>
      <c r="R13" s="5">
        <v>4.4</v>
      </c>
      <c r="S13" s="29" t="s">
        <v>69</v>
      </c>
      <c r="T13" s="5">
        <v>12.3</v>
      </c>
      <c r="U13" s="5">
        <v>5.1</v>
      </c>
      <c r="V13" s="5">
        <v>12.4</v>
      </c>
      <c r="W13" s="5">
        <v>8.3</v>
      </c>
      <c r="X13" s="5">
        <v>7.5</v>
      </c>
      <c r="Y13" s="57"/>
      <c r="Z13" s="4"/>
      <c r="AA13" s="5">
        <f t="shared" si="0"/>
        <v>0.15</v>
      </c>
      <c r="AB13" s="5">
        <f t="shared" si="1"/>
        <v>15.9</v>
      </c>
      <c r="AC13" s="5">
        <f t="shared" si="2"/>
        <v>6.204375</v>
      </c>
      <c r="AE13" s="49">
        <f t="shared" si="3"/>
        <v>0.15</v>
      </c>
      <c r="AF13" s="49">
        <f t="shared" si="4"/>
        <v>8.3</v>
      </c>
      <c r="AG13" s="52">
        <f t="shared" si="5"/>
        <v>2.0814285714285714</v>
      </c>
      <c r="AH13" s="49">
        <f t="shared" si="6"/>
        <v>4.4</v>
      </c>
      <c r="AI13" s="49">
        <f t="shared" si="7"/>
        <v>15.9</v>
      </c>
      <c r="AJ13" s="52">
        <f t="shared" si="8"/>
        <v>9.411111111111111</v>
      </c>
    </row>
    <row r="14" spans="1:36" s="5" customFormat="1" ht="9.75" customHeight="1">
      <c r="A14" s="4" t="s">
        <v>189</v>
      </c>
      <c r="B14" s="4">
        <v>15.4</v>
      </c>
      <c r="C14" s="4">
        <v>16.9</v>
      </c>
      <c r="D14" s="4">
        <v>16.4</v>
      </c>
      <c r="E14" s="4">
        <v>15.8</v>
      </c>
      <c r="F14" s="4">
        <v>14.8</v>
      </c>
      <c r="G14" s="4">
        <v>16.5</v>
      </c>
      <c r="H14" s="4">
        <v>12.3</v>
      </c>
      <c r="I14" s="4">
        <v>17.7</v>
      </c>
      <c r="J14" s="4">
        <v>18.2</v>
      </c>
      <c r="K14" s="4">
        <v>16.8</v>
      </c>
      <c r="L14" s="4">
        <v>15.9</v>
      </c>
      <c r="M14" s="4">
        <v>19.6</v>
      </c>
      <c r="N14" s="4">
        <v>17.6</v>
      </c>
      <c r="O14" s="4">
        <v>9.4</v>
      </c>
      <c r="P14" s="4">
        <v>9.4</v>
      </c>
      <c r="Q14" s="4">
        <v>8.4</v>
      </c>
      <c r="R14" s="4">
        <v>16.4</v>
      </c>
      <c r="S14" s="4">
        <v>15.4</v>
      </c>
      <c r="T14" s="4">
        <v>10.1</v>
      </c>
      <c r="U14" s="4">
        <v>12.8</v>
      </c>
      <c r="V14" s="4">
        <v>15.7</v>
      </c>
      <c r="W14" s="4">
        <v>9.1</v>
      </c>
      <c r="X14" s="4">
        <v>13.5</v>
      </c>
      <c r="Y14" s="57"/>
      <c r="Z14" s="4"/>
      <c r="AA14" s="5">
        <f>MIN($B14:$Y14)</f>
        <v>8.4</v>
      </c>
      <c r="AB14" s="5">
        <f>MAX($B14:$Y14)</f>
        <v>19.6</v>
      </c>
      <c r="AC14" s="5">
        <f>AVERAGE($B14:$Y14)</f>
        <v>14.52608695652174</v>
      </c>
      <c r="AE14" s="49">
        <f t="shared" si="3"/>
        <v>12.3</v>
      </c>
      <c r="AF14" s="49">
        <f t="shared" si="4"/>
        <v>19.6</v>
      </c>
      <c r="AG14" s="52">
        <f t="shared" si="5"/>
        <v>16.453846153846154</v>
      </c>
      <c r="AH14" s="49">
        <f t="shared" si="6"/>
        <v>8.4</v>
      </c>
      <c r="AI14" s="49">
        <f t="shared" si="7"/>
        <v>16.4</v>
      </c>
      <c r="AJ14" s="52">
        <f t="shared" si="8"/>
        <v>12.02</v>
      </c>
    </row>
    <row r="15" spans="1:36" s="4" customFormat="1" ht="9.75" customHeight="1">
      <c r="A15" s="6" t="s">
        <v>190</v>
      </c>
      <c r="B15" s="5">
        <v>1.58</v>
      </c>
      <c r="C15" s="5">
        <v>1.56</v>
      </c>
      <c r="D15" s="5">
        <v>1.6</v>
      </c>
      <c r="E15" s="5">
        <v>2.14</v>
      </c>
      <c r="F15" s="5">
        <v>1.56</v>
      </c>
      <c r="G15" s="5">
        <v>1.65</v>
      </c>
      <c r="H15" s="5">
        <v>2.02</v>
      </c>
      <c r="I15" s="5">
        <v>1.74</v>
      </c>
      <c r="J15" s="5">
        <v>2.04</v>
      </c>
      <c r="K15" s="5">
        <v>1.48</v>
      </c>
      <c r="L15" s="5">
        <v>0.47</v>
      </c>
      <c r="M15" s="5">
        <v>1.39</v>
      </c>
      <c r="N15" s="5">
        <v>1.81</v>
      </c>
      <c r="O15" s="5">
        <v>0.89</v>
      </c>
      <c r="P15" s="5">
        <v>0.82</v>
      </c>
      <c r="Q15" s="5">
        <v>0.783</v>
      </c>
      <c r="R15" s="5">
        <v>0.91</v>
      </c>
      <c r="S15" s="5">
        <v>1.21</v>
      </c>
      <c r="T15" s="5">
        <v>0.662</v>
      </c>
      <c r="U15" s="5">
        <v>0.493</v>
      </c>
      <c r="V15" s="5">
        <v>0.291</v>
      </c>
      <c r="W15" s="5">
        <v>0.31</v>
      </c>
      <c r="X15" s="5">
        <v>0.925</v>
      </c>
      <c r="Y15" s="58"/>
      <c r="Z15" s="5"/>
      <c r="AA15" s="5">
        <f>MIN($B15:$Y15)</f>
        <v>0.291</v>
      </c>
      <c r="AB15" s="5">
        <f>MAX($B15:$Y15)</f>
        <v>2.14</v>
      </c>
      <c r="AC15" s="5">
        <f>AVERAGE($B15:$Y15)</f>
        <v>1.2319130434782608</v>
      </c>
      <c r="AD15" s="46"/>
      <c r="AE15" s="49">
        <f t="shared" si="3"/>
        <v>0.47</v>
      </c>
      <c r="AF15" s="49">
        <f t="shared" si="4"/>
        <v>2.14</v>
      </c>
      <c r="AG15" s="52">
        <f t="shared" si="5"/>
        <v>1.6184615384615384</v>
      </c>
      <c r="AH15" s="49">
        <f t="shared" si="6"/>
        <v>0.291</v>
      </c>
      <c r="AI15" s="49">
        <f t="shared" si="7"/>
        <v>1.21</v>
      </c>
      <c r="AJ15" s="52">
        <f t="shared" si="8"/>
        <v>0.7293999999999999</v>
      </c>
    </row>
    <row r="16" spans="1:36" s="16" customFormat="1" ht="9.75" customHeight="1">
      <c r="A16" s="6" t="s">
        <v>191</v>
      </c>
      <c r="B16" s="5">
        <v>0.25</v>
      </c>
      <c r="C16" s="5">
        <v>0.19</v>
      </c>
      <c r="D16" s="5">
        <v>0.2</v>
      </c>
      <c r="E16" s="5">
        <v>0.25</v>
      </c>
      <c r="F16" s="5">
        <v>0.21</v>
      </c>
      <c r="G16" s="5">
        <v>0.18</v>
      </c>
      <c r="H16" s="5">
        <v>1.05</v>
      </c>
      <c r="I16" s="28" t="s">
        <v>69</v>
      </c>
      <c r="J16" s="5">
        <v>0.21</v>
      </c>
      <c r="K16" s="5">
        <v>0.51</v>
      </c>
      <c r="L16" s="5">
        <v>0.069</v>
      </c>
      <c r="M16" s="5">
        <v>0.17</v>
      </c>
      <c r="N16" s="29" t="s">
        <v>69</v>
      </c>
      <c r="O16" s="5">
        <v>0.98</v>
      </c>
      <c r="P16" s="5">
        <v>0.75</v>
      </c>
      <c r="Q16" s="5">
        <v>0.428</v>
      </c>
      <c r="R16" s="29" t="s">
        <v>69</v>
      </c>
      <c r="S16" s="5">
        <v>0.11</v>
      </c>
      <c r="T16" s="5">
        <v>0.228</v>
      </c>
      <c r="U16" s="5">
        <v>0.35</v>
      </c>
      <c r="V16" s="5"/>
      <c r="W16" s="5">
        <v>1.9</v>
      </c>
      <c r="X16" s="29" t="s">
        <v>69</v>
      </c>
      <c r="Y16" s="58"/>
      <c r="Z16" s="5"/>
      <c r="AA16" s="5">
        <f>MIN($B16:$Y16)</f>
        <v>0.069</v>
      </c>
      <c r="AB16" s="5">
        <f>MAX($B16:$Y16)</f>
        <v>1.9</v>
      </c>
      <c r="AC16" s="5">
        <f>AVERAGE($B16:$Y16)</f>
        <v>0.4463888888888889</v>
      </c>
      <c r="AD16" s="47"/>
      <c r="AE16" s="49">
        <f t="shared" si="3"/>
        <v>0.069</v>
      </c>
      <c r="AF16" s="49">
        <f t="shared" si="4"/>
        <v>1.05</v>
      </c>
      <c r="AG16" s="52">
        <f t="shared" si="5"/>
        <v>0.299</v>
      </c>
      <c r="AH16" s="49">
        <f t="shared" si="6"/>
        <v>0.11</v>
      </c>
      <c r="AI16" s="49">
        <f t="shared" si="7"/>
        <v>1.9</v>
      </c>
      <c r="AJ16" s="52">
        <f t="shared" si="8"/>
        <v>0.678</v>
      </c>
    </row>
    <row r="17" spans="1:36" s="13" customFormat="1" ht="9.75" customHeight="1">
      <c r="A17" s="30" t="s">
        <v>192</v>
      </c>
      <c r="B17" s="31" t="s">
        <v>69</v>
      </c>
      <c r="C17" s="31" t="s">
        <v>69</v>
      </c>
      <c r="D17" s="31" t="s">
        <v>69</v>
      </c>
      <c r="E17" s="31" t="s">
        <v>69</v>
      </c>
      <c r="F17" s="31" t="s">
        <v>69</v>
      </c>
      <c r="G17" s="31" t="s">
        <v>69</v>
      </c>
      <c r="H17" s="31" t="s">
        <v>69</v>
      </c>
      <c r="I17" s="31" t="s">
        <v>69</v>
      </c>
      <c r="J17" s="31" t="s">
        <v>69</v>
      </c>
      <c r="K17" s="31" t="s">
        <v>69</v>
      </c>
      <c r="L17" s="31" t="s">
        <v>69</v>
      </c>
      <c r="M17" s="31" t="s">
        <v>69</v>
      </c>
      <c r="N17" s="31" t="s">
        <v>69</v>
      </c>
      <c r="O17" s="31" t="s">
        <v>69</v>
      </c>
      <c r="P17" s="31" t="s">
        <v>69</v>
      </c>
      <c r="Q17" s="31" t="s">
        <v>69</v>
      </c>
      <c r="R17" s="31" t="s">
        <v>69</v>
      </c>
      <c r="S17" s="31" t="s">
        <v>69</v>
      </c>
      <c r="T17" s="31" t="s">
        <v>69</v>
      </c>
      <c r="U17" s="31" t="s">
        <v>69</v>
      </c>
      <c r="V17" s="31" t="s">
        <v>69</v>
      </c>
      <c r="W17" s="31" t="s">
        <v>69</v>
      </c>
      <c r="X17" s="31" t="s">
        <v>69</v>
      </c>
      <c r="Y17" s="59"/>
      <c r="Z17" s="32"/>
      <c r="AA17" s="59"/>
      <c r="AB17" s="59"/>
      <c r="AC17" s="59"/>
      <c r="AE17" s="59"/>
      <c r="AF17" s="59"/>
      <c r="AG17" s="59"/>
      <c r="AH17" s="59"/>
      <c r="AI17" s="59"/>
      <c r="AJ17" s="59"/>
    </row>
    <row r="18" spans="1:36" s="13" customFormat="1" ht="9.75" customHeight="1">
      <c r="A18" s="33" t="s">
        <v>193</v>
      </c>
      <c r="B18" s="33"/>
      <c r="C18" s="33">
        <v>99.5153726</v>
      </c>
      <c r="D18" s="33"/>
      <c r="E18" s="33">
        <v>100.40230799999998</v>
      </c>
      <c r="F18" s="33">
        <v>100.41200399999998</v>
      </c>
      <c r="G18" s="33">
        <v>99.79357000000002</v>
      </c>
      <c r="H18" s="33">
        <v>99.95403999999999</v>
      </c>
      <c r="I18" s="33">
        <f>SUM(I7:I16)</f>
        <v>100.85606</v>
      </c>
      <c r="J18" s="33"/>
      <c r="K18" s="33"/>
      <c r="L18" s="33">
        <v>98.994346</v>
      </c>
      <c r="M18" s="33"/>
      <c r="N18" s="33"/>
      <c r="O18" s="33"/>
      <c r="P18" s="33"/>
      <c r="Q18" s="33">
        <v>95.28944000000001</v>
      </c>
      <c r="R18" s="33"/>
      <c r="S18" s="33"/>
      <c r="T18" s="33">
        <v>100.27367999999998</v>
      </c>
      <c r="U18" s="33"/>
      <c r="V18" s="33"/>
      <c r="W18" s="33"/>
      <c r="X18" s="33"/>
      <c r="Y18" s="60"/>
      <c r="Z18" s="45"/>
      <c r="AA18" s="60"/>
      <c r="AB18" s="60"/>
      <c r="AC18" s="60"/>
      <c r="AE18" s="60"/>
      <c r="AF18" s="60"/>
      <c r="AG18" s="60"/>
      <c r="AH18" s="60"/>
      <c r="AI18" s="60"/>
      <c r="AJ18" s="60"/>
    </row>
    <row r="19" spans="1:36" s="4" customFormat="1" ht="9.75" customHeight="1">
      <c r="A19" s="5" t="s">
        <v>71</v>
      </c>
      <c r="B19" s="5"/>
      <c r="C19" s="5">
        <f>C13/40.304/(C13/40.304+C11/71.846)</f>
        <v>0.6398576661205135</v>
      </c>
      <c r="D19" s="5"/>
      <c r="E19" s="5">
        <f>E13/40.304/(E13/40.304+E11/71.846)</f>
        <v>0.36191593324745785</v>
      </c>
      <c r="F19" s="5">
        <f>F13/40.304/(F13/40.304+F11/71.846)</f>
        <v>0.5374304810337369</v>
      </c>
      <c r="G19" s="5">
        <f>G13/40.304/(G13/40.304+G11/71.846)</f>
        <v>0.5070065120620401</v>
      </c>
      <c r="H19" s="5"/>
      <c r="I19" s="5">
        <f>I13/40.304/(I13/40.304+I11/71.846)</f>
        <v>0.6184003498008269</v>
      </c>
      <c r="J19" s="5"/>
      <c r="K19" s="5"/>
      <c r="L19" s="5">
        <f>L13/40.304/(L13/40.304+L11/71.846)</f>
        <v>0.8680011144010721</v>
      </c>
      <c r="M19" s="5"/>
      <c r="N19" s="5">
        <f>N13/40.304/(N13/40.304+N11/71.846)</f>
        <v>0.8551282366233597</v>
      </c>
      <c r="O19" s="5">
        <f>O13/40.304/(O13/40.304+O11/71.846)</f>
        <v>0.6019153716707507</v>
      </c>
      <c r="P19" s="5">
        <f>P13/40.304/(P13/40.304+P11/71.846)</f>
        <v>0.5720921343900796</v>
      </c>
      <c r="Q19" s="5">
        <f aca="true" t="shared" si="9" ref="Q19:X19">Q13/40.304/(Q13/40.304+Q11/71.846)</f>
        <v>0.7315670122502983</v>
      </c>
      <c r="R19" s="5">
        <f>R13/40.304/(R13/40.304+R11/71.846)</f>
        <v>0.645899635003686</v>
      </c>
      <c r="S19" s="5"/>
      <c r="T19" s="5">
        <f>T13/40.304/(T13/40.304+T11/71.846)</f>
        <v>0.732673994629801</v>
      </c>
      <c r="U19" s="5">
        <f t="shared" si="9"/>
        <v>0.4762004152031841</v>
      </c>
      <c r="V19" s="5">
        <f t="shared" si="9"/>
        <v>0.5623884869269938</v>
      </c>
      <c r="W19" s="5">
        <f t="shared" si="9"/>
        <v>0.5563175605391876</v>
      </c>
      <c r="X19" s="5">
        <f t="shared" si="9"/>
        <v>0.6595873443250481</v>
      </c>
      <c r="Y19" s="58"/>
      <c r="Z19" s="5"/>
      <c r="AA19" s="5">
        <f>MIN($B19:$Y19)</f>
        <v>0.36191593324745785</v>
      </c>
      <c r="AB19" s="5">
        <f>MAX($B19:$Y19)</f>
        <v>0.8680011144010721</v>
      </c>
      <c r="AC19" s="5">
        <f>AVERAGE($B19:$Y19)</f>
        <v>0.6203988905142522</v>
      </c>
      <c r="AD19" s="5"/>
      <c r="AE19" s="49">
        <f t="shared" si="3"/>
        <v>0.36191593324745785</v>
      </c>
      <c r="AF19" s="49">
        <f t="shared" si="4"/>
        <v>0.8680011144010721</v>
      </c>
      <c r="AG19" s="68">
        <f>AG13/40.304/(AG13/40.304+AG11/71.846)</f>
        <v>0.7022318543591858</v>
      </c>
      <c r="AH19" s="49">
        <f t="shared" si="6"/>
        <v>0.4762004152031841</v>
      </c>
      <c r="AI19" s="49">
        <f t="shared" si="7"/>
        <v>0.732673994629801</v>
      </c>
      <c r="AJ19" s="68">
        <f>AJ13/40.304/(AJ13/40.304+AJ11/71.846)</f>
        <v>0.628177169757048</v>
      </c>
    </row>
    <row r="20" spans="1:36" s="5" customFormat="1" ht="9.75" customHeight="1">
      <c r="A20" s="8" t="s">
        <v>73</v>
      </c>
      <c r="B20" s="6"/>
      <c r="C20" s="6"/>
      <c r="D20" s="6"/>
      <c r="E20" s="6"/>
      <c r="F20" s="6"/>
      <c r="G20" s="6"/>
      <c r="H20" s="6"/>
      <c r="I20" s="6"/>
      <c r="J20" s="6"/>
      <c r="K20" s="6"/>
      <c r="L20" s="6"/>
      <c r="M20" s="6"/>
      <c r="N20" s="6"/>
      <c r="O20" s="6"/>
      <c r="P20" s="6"/>
      <c r="Q20" s="6"/>
      <c r="R20" s="6"/>
      <c r="S20" s="6"/>
      <c r="T20" s="6"/>
      <c r="U20" s="6"/>
      <c r="V20" s="6"/>
      <c r="W20" s="6"/>
      <c r="X20" s="6"/>
      <c r="Y20" s="61"/>
      <c r="Z20" s="6"/>
      <c r="AG20" s="69"/>
      <c r="AJ20" s="69"/>
    </row>
    <row r="21" spans="1:26" ht="9.75" customHeight="1">
      <c r="A21" s="8" t="s">
        <v>194</v>
      </c>
      <c r="B21" s="6"/>
      <c r="C21" s="6"/>
      <c r="D21" s="6"/>
      <c r="E21" s="6"/>
      <c r="F21" s="6"/>
      <c r="G21" s="6"/>
      <c r="H21" s="6"/>
      <c r="I21" s="6"/>
      <c r="J21" s="6"/>
      <c r="K21" s="6"/>
      <c r="L21" s="6"/>
      <c r="M21" s="6"/>
      <c r="N21" s="6"/>
      <c r="O21" s="6"/>
      <c r="P21" s="6"/>
      <c r="Q21" s="6"/>
      <c r="R21" s="6"/>
      <c r="S21" s="6"/>
      <c r="T21" s="6"/>
      <c r="U21" s="6"/>
      <c r="V21" s="6"/>
      <c r="W21" s="6"/>
      <c r="X21" s="6"/>
      <c r="Y21" s="61"/>
      <c r="Z21" s="6"/>
    </row>
    <row r="22" spans="1:36" ht="9.75" customHeight="1">
      <c r="A22" s="4" t="s">
        <v>195</v>
      </c>
      <c r="B22" s="4">
        <v>6.4</v>
      </c>
      <c r="C22" s="4">
        <v>0.36</v>
      </c>
      <c r="D22" s="4">
        <v>0.26</v>
      </c>
      <c r="E22" s="4">
        <v>1.97</v>
      </c>
      <c r="F22" s="4">
        <v>9.2</v>
      </c>
      <c r="G22" s="4">
        <v>0.64</v>
      </c>
      <c r="H22" s="4">
        <v>4.8</v>
      </c>
      <c r="I22" s="4">
        <v>4.57</v>
      </c>
      <c r="J22" s="4">
        <v>1.4</v>
      </c>
      <c r="K22" s="4">
        <v>8.6</v>
      </c>
      <c r="L22" s="4">
        <v>2.6</v>
      </c>
      <c r="M22" s="4">
        <v>3.5</v>
      </c>
      <c r="N22" s="4">
        <v>0.59</v>
      </c>
      <c r="O22" s="4">
        <v>22</v>
      </c>
      <c r="P22" s="4">
        <v>24.5</v>
      </c>
      <c r="Q22" s="4">
        <v>19</v>
      </c>
      <c r="R22" s="4">
        <v>9.25</v>
      </c>
      <c r="S22" s="4">
        <v>15.1</v>
      </c>
      <c r="T22" s="4">
        <v>12.8</v>
      </c>
      <c r="U22" s="4">
        <v>26.3</v>
      </c>
      <c r="V22" s="4">
        <v>53.1</v>
      </c>
      <c r="W22" s="4">
        <v>14.07</v>
      </c>
      <c r="X22" s="4">
        <v>17.23</v>
      </c>
      <c r="Y22" s="57"/>
      <c r="Z22" s="4"/>
      <c r="AA22" s="5">
        <f>MIN($B22:$Y22)</f>
        <v>0.26</v>
      </c>
      <c r="AB22" s="34">
        <f>MAX($B22:$Y22)</f>
        <v>53.1</v>
      </c>
      <c r="AC22" s="4">
        <f>AVERAGE($B22:$Y22)</f>
        <v>11.227826086956522</v>
      </c>
      <c r="AD22" s="5"/>
      <c r="AE22" s="49">
        <f>MIN($B22:$N22)</f>
        <v>0.26</v>
      </c>
      <c r="AF22" s="49">
        <f>MAX($B22:$N22)</f>
        <v>9.2</v>
      </c>
      <c r="AG22" s="52">
        <f>AVERAGE($B22:$N22)</f>
        <v>3.453076923076923</v>
      </c>
      <c r="AH22" s="49">
        <f>MIN($O22:$Y22)</f>
        <v>9.25</v>
      </c>
      <c r="AI22" s="49">
        <f>MAX($O22:$Y22)</f>
        <v>53.1</v>
      </c>
      <c r="AJ22" s="52">
        <f>AVERAGE($O22:$Y22)</f>
        <v>21.334999999999997</v>
      </c>
    </row>
    <row r="23" spans="1:36" s="4" customFormat="1" ht="9.75" customHeight="1">
      <c r="A23" s="4" t="s">
        <v>196</v>
      </c>
      <c r="B23" s="4" t="s">
        <v>197</v>
      </c>
      <c r="C23" s="4" t="s">
        <v>198</v>
      </c>
      <c r="D23" s="4" t="s">
        <v>199</v>
      </c>
      <c r="H23" s="4">
        <v>8</v>
      </c>
      <c r="J23" s="4" t="s">
        <v>202</v>
      </c>
      <c r="O23" s="4">
        <v>25</v>
      </c>
      <c r="P23" s="4">
        <v>40</v>
      </c>
      <c r="U23" s="4">
        <v>41</v>
      </c>
      <c r="V23" s="4">
        <v>88</v>
      </c>
      <c r="W23" s="4">
        <v>18</v>
      </c>
      <c r="X23" s="4">
        <v>30</v>
      </c>
      <c r="Y23" s="57"/>
      <c r="AA23" s="5">
        <f>MIN($B23:$Y23)</f>
        <v>8</v>
      </c>
      <c r="AB23" s="34">
        <f>MAX($B23:$Y23)</f>
        <v>88</v>
      </c>
      <c r="AC23" s="4">
        <f>AVERAGE($B23:$Y23)</f>
        <v>35.714285714285715</v>
      </c>
      <c r="AD23" s="5"/>
      <c r="AE23" s="49">
        <f>MIN($B23:$N23)</f>
        <v>8</v>
      </c>
      <c r="AF23" s="49">
        <f>MAX($B23:$N23)</f>
        <v>8</v>
      </c>
      <c r="AG23" s="52">
        <f>AVERAGE($B23:$N23)</f>
        <v>8</v>
      </c>
      <c r="AH23" s="49">
        <f>MIN($O23:$Y23)</f>
        <v>18</v>
      </c>
      <c r="AI23" s="49">
        <f>MAX($O23:$Y23)</f>
        <v>88</v>
      </c>
      <c r="AJ23" s="52">
        <f>AVERAGE($O23:$Y23)</f>
        <v>40.333333333333336</v>
      </c>
    </row>
    <row r="24" spans="1:36" s="4" customFormat="1" ht="9.75" customHeight="1">
      <c r="A24" s="4" t="s">
        <v>200</v>
      </c>
      <c r="B24" s="4">
        <v>3.6</v>
      </c>
      <c r="C24" s="4">
        <v>0.25</v>
      </c>
      <c r="D24" s="4">
        <v>0.2</v>
      </c>
      <c r="E24" s="4">
        <v>7.1</v>
      </c>
      <c r="F24" s="4">
        <v>6.7</v>
      </c>
      <c r="G24" s="4">
        <v>6.3</v>
      </c>
      <c r="H24" s="4">
        <v>2.6</v>
      </c>
      <c r="I24" s="4">
        <v>8.4</v>
      </c>
      <c r="J24" s="4">
        <v>0.99</v>
      </c>
      <c r="K24" s="4">
        <v>3.6</v>
      </c>
      <c r="L24" s="4">
        <v>12.6</v>
      </c>
      <c r="M24" s="4">
        <v>1.1</v>
      </c>
      <c r="N24" s="4">
        <v>0.36</v>
      </c>
      <c r="O24" s="4">
        <v>39.3</v>
      </c>
      <c r="P24" s="4">
        <v>40</v>
      </c>
      <c r="Q24" s="4">
        <v>38.6</v>
      </c>
      <c r="R24" s="4">
        <v>18</v>
      </c>
      <c r="S24" s="4">
        <v>5.2</v>
      </c>
      <c r="T24" s="4">
        <v>20.3</v>
      </c>
      <c r="U24" s="4">
        <v>10.55</v>
      </c>
      <c r="V24" s="4">
        <v>19.4</v>
      </c>
      <c r="W24" s="4">
        <v>11</v>
      </c>
      <c r="X24" s="4">
        <v>5.48</v>
      </c>
      <c r="Y24" s="57"/>
      <c r="AA24" s="5">
        <f>MIN($B24:$Y24)</f>
        <v>0.2</v>
      </c>
      <c r="AB24" s="34">
        <f>MAX($B24:$Y24)</f>
        <v>40</v>
      </c>
      <c r="AC24" s="4">
        <f>AVERAGE($B24:$Y24)</f>
        <v>11.375217391304348</v>
      </c>
      <c r="AD24" s="5"/>
      <c r="AE24" s="49">
        <f>MIN($B24:$N24)</f>
        <v>0.2</v>
      </c>
      <c r="AF24" s="49">
        <f>MAX($B24:$N24)</f>
        <v>12.6</v>
      </c>
      <c r="AG24" s="52">
        <f>AVERAGE($B24:$N24)</f>
        <v>4.138461538461539</v>
      </c>
      <c r="AH24" s="49">
        <f>MIN($O24:$Y24)</f>
        <v>5.2</v>
      </c>
      <c r="AI24" s="49">
        <f>MAX($O24:$Y24)</f>
        <v>40</v>
      </c>
      <c r="AJ24" s="52">
        <f>AVERAGE($O24:$Y24)</f>
        <v>20.783</v>
      </c>
    </row>
    <row r="25" spans="1:36" s="4" customFormat="1" ht="9.75" customHeight="1">
      <c r="A25" s="4" t="s">
        <v>201</v>
      </c>
      <c r="B25" s="4" t="s">
        <v>202</v>
      </c>
      <c r="C25" s="4">
        <v>0.36</v>
      </c>
      <c r="D25" s="4" t="s">
        <v>203</v>
      </c>
      <c r="E25" s="4">
        <v>71</v>
      </c>
      <c r="F25" s="4">
        <v>9.5</v>
      </c>
      <c r="G25" s="4">
        <v>4</v>
      </c>
      <c r="H25" s="4">
        <v>57</v>
      </c>
      <c r="I25" s="4">
        <v>42</v>
      </c>
      <c r="J25" s="4" t="s">
        <v>32</v>
      </c>
      <c r="K25" s="4">
        <v>13</v>
      </c>
      <c r="L25" s="4">
        <v>10</v>
      </c>
      <c r="M25" s="4" t="s">
        <v>33</v>
      </c>
      <c r="O25" s="4">
        <v>400</v>
      </c>
      <c r="P25" s="4">
        <v>410</v>
      </c>
      <c r="Q25" s="4">
        <v>295</v>
      </c>
      <c r="R25" s="4" t="s">
        <v>203</v>
      </c>
      <c r="S25" s="4" t="s">
        <v>51</v>
      </c>
      <c r="T25" s="4">
        <v>52</v>
      </c>
      <c r="U25" s="4" t="s">
        <v>64</v>
      </c>
      <c r="V25" s="4" t="s">
        <v>64</v>
      </c>
      <c r="W25" s="4" t="s">
        <v>65</v>
      </c>
      <c r="Y25" s="57"/>
      <c r="AB25" s="34"/>
      <c r="AG25" s="70"/>
      <c r="AJ25" s="70"/>
    </row>
    <row r="26" spans="25:36" s="4" customFormat="1" ht="9.75" customHeight="1">
      <c r="Y26" s="57"/>
      <c r="AB26" s="34"/>
      <c r="AG26" s="70"/>
      <c r="AJ26" s="70"/>
    </row>
    <row r="27" spans="1:36" s="4" customFormat="1" ht="9.75" customHeight="1">
      <c r="A27" s="4" t="s">
        <v>204</v>
      </c>
      <c r="B27" s="4" t="s">
        <v>205</v>
      </c>
      <c r="C27" s="4" t="s">
        <v>206</v>
      </c>
      <c r="H27" s="4">
        <v>28</v>
      </c>
      <c r="J27" s="4" t="s">
        <v>34</v>
      </c>
      <c r="K27" s="4">
        <v>5.3</v>
      </c>
      <c r="N27" s="4" t="s">
        <v>52</v>
      </c>
      <c r="R27" s="4">
        <v>5</v>
      </c>
      <c r="S27" s="4" t="s">
        <v>53</v>
      </c>
      <c r="T27" s="4">
        <v>6.1</v>
      </c>
      <c r="U27" s="34">
        <v>15</v>
      </c>
      <c r="V27" s="34">
        <v>14</v>
      </c>
      <c r="W27" s="34">
        <v>56</v>
      </c>
      <c r="X27" s="34">
        <v>20</v>
      </c>
      <c r="Y27" s="57"/>
      <c r="AA27" s="5">
        <f>MIN($B27:$Y27)</f>
        <v>5</v>
      </c>
      <c r="AB27" s="34">
        <f>MAX($B27:$Y27)</f>
        <v>56</v>
      </c>
      <c r="AC27" s="4">
        <f>AVERAGE($B27:$Y27)</f>
        <v>18.675</v>
      </c>
      <c r="AD27" s="5"/>
      <c r="AE27" s="49">
        <f>MIN($B27:$N27)</f>
        <v>5.3</v>
      </c>
      <c r="AF27" s="49">
        <f>MAX($B27:$N27)</f>
        <v>28</v>
      </c>
      <c r="AG27" s="52">
        <f>AVERAGE($B27:$N27)</f>
        <v>16.65</v>
      </c>
      <c r="AH27" s="49">
        <f>MIN($O27:$Y27)</f>
        <v>5</v>
      </c>
      <c r="AI27" s="49">
        <f>MAX($O27:$Y27)</f>
        <v>56</v>
      </c>
      <c r="AJ27" s="52">
        <f>AVERAGE($O27:$Y27)</f>
        <v>19.349999999999998</v>
      </c>
    </row>
    <row r="28" spans="1:36" s="4" customFormat="1" ht="9.75" customHeight="1">
      <c r="A28" s="9" t="s">
        <v>207</v>
      </c>
      <c r="B28" s="9">
        <v>480</v>
      </c>
      <c r="C28" s="9">
        <v>430</v>
      </c>
      <c r="D28" s="9">
        <v>500</v>
      </c>
      <c r="E28" s="9"/>
      <c r="F28" s="9"/>
      <c r="G28" s="9"/>
      <c r="H28" s="9">
        <v>360</v>
      </c>
      <c r="I28" s="9"/>
      <c r="J28" s="9">
        <v>560</v>
      </c>
      <c r="K28" s="9">
        <v>400</v>
      </c>
      <c r="L28" s="9">
        <v>211</v>
      </c>
      <c r="M28" s="9">
        <v>430</v>
      </c>
      <c r="N28" s="9">
        <v>580</v>
      </c>
      <c r="O28" s="9">
        <v>230</v>
      </c>
      <c r="P28" s="9">
        <v>170</v>
      </c>
      <c r="Q28" s="9"/>
      <c r="R28" s="9">
        <v>230</v>
      </c>
      <c r="S28" s="9">
        <v>370</v>
      </c>
      <c r="T28" s="9"/>
      <c r="U28" s="9">
        <v>175</v>
      </c>
      <c r="V28" s="9">
        <v>80</v>
      </c>
      <c r="W28" s="9">
        <v>180</v>
      </c>
      <c r="X28" s="9">
        <v>260</v>
      </c>
      <c r="Y28" s="62"/>
      <c r="Z28" s="9"/>
      <c r="AA28" s="5">
        <f>MIN($B28:$Y28)</f>
        <v>80</v>
      </c>
      <c r="AB28" s="34">
        <f>MAX($B28:$Y28)</f>
        <v>580</v>
      </c>
      <c r="AC28" s="34">
        <f>AVERAGE($B28:$Y28)</f>
        <v>332.11764705882354</v>
      </c>
      <c r="AD28" s="5"/>
      <c r="AE28" s="49">
        <f>MIN($B28:$N28)</f>
        <v>211</v>
      </c>
      <c r="AF28" s="49">
        <f>MAX($B28:$N28)</f>
        <v>580</v>
      </c>
      <c r="AG28" s="52">
        <f>AVERAGE($B28:$N28)</f>
        <v>439</v>
      </c>
      <c r="AH28" s="49">
        <f>MIN($O28:$Y28)</f>
        <v>80</v>
      </c>
      <c r="AI28" s="49">
        <f>MAX($O28:$Y28)</f>
        <v>370</v>
      </c>
      <c r="AJ28" s="52">
        <f>AVERAGE($O28:$Y28)</f>
        <v>211.875</v>
      </c>
    </row>
    <row r="29" spans="1:36" s="9" customFormat="1" ht="9.75" customHeight="1">
      <c r="A29" s="5" t="s">
        <v>208</v>
      </c>
      <c r="B29" s="5" t="s">
        <v>209</v>
      </c>
      <c r="C29" s="5">
        <v>49</v>
      </c>
      <c r="D29" s="5"/>
      <c r="E29" s="5"/>
      <c r="F29" s="5">
        <v>0.22</v>
      </c>
      <c r="G29" s="5"/>
      <c r="H29" s="5">
        <v>1.21</v>
      </c>
      <c r="I29" s="5">
        <v>0.11</v>
      </c>
      <c r="J29" s="5" t="s">
        <v>181</v>
      </c>
      <c r="K29" s="5">
        <v>0.15</v>
      </c>
      <c r="L29" s="5"/>
      <c r="M29" s="5"/>
      <c r="N29" s="5">
        <v>0.19</v>
      </c>
      <c r="O29" s="5"/>
      <c r="P29" s="5"/>
      <c r="Q29" s="5"/>
      <c r="R29" s="5">
        <v>0.26</v>
      </c>
      <c r="S29" s="5"/>
      <c r="T29" s="5">
        <v>0.29</v>
      </c>
      <c r="U29" s="5">
        <v>0.37</v>
      </c>
      <c r="V29" s="5">
        <v>0.25</v>
      </c>
      <c r="W29" s="5">
        <v>0.76</v>
      </c>
      <c r="X29" s="5">
        <v>0.47</v>
      </c>
      <c r="Y29" s="58"/>
      <c r="Z29" s="5"/>
      <c r="AA29" s="5">
        <f>MIN($B29:$Y29)</f>
        <v>0.11</v>
      </c>
      <c r="AB29" s="34">
        <f>MAX($B29:$Y29)</f>
        <v>49</v>
      </c>
      <c r="AC29" s="5">
        <f>AVERAGE($B29:$Y29)</f>
        <v>4.439999999999999</v>
      </c>
      <c r="AD29" s="5"/>
      <c r="AE29" s="49">
        <f>MIN($B29:$N29)</f>
        <v>0.11</v>
      </c>
      <c r="AF29" s="49">
        <f>MAX($B29:$N29)</f>
        <v>49</v>
      </c>
      <c r="AG29" s="52">
        <f>AVERAGE($B29:$N29)</f>
        <v>8.479999999999999</v>
      </c>
      <c r="AH29" s="49">
        <f>MIN($O29:$Y29)</f>
        <v>0.25</v>
      </c>
      <c r="AI29" s="49">
        <f>MAX($O29:$Y29)</f>
        <v>0.76</v>
      </c>
      <c r="AJ29" s="52">
        <f>AVERAGE($O29:$Y29)</f>
        <v>0.39999999999999997</v>
      </c>
    </row>
    <row r="30" spans="1:36" s="5" customFormat="1" ht="9.75" customHeight="1">
      <c r="A30" s="9" t="s">
        <v>210</v>
      </c>
      <c r="B30" s="9">
        <v>460</v>
      </c>
      <c r="C30" s="9">
        <v>360</v>
      </c>
      <c r="D30" s="9">
        <v>350</v>
      </c>
      <c r="E30" s="9">
        <v>620</v>
      </c>
      <c r="F30" s="9">
        <v>600</v>
      </c>
      <c r="G30" s="9">
        <v>850</v>
      </c>
      <c r="H30" s="9">
        <v>960</v>
      </c>
      <c r="I30" s="9">
        <v>600</v>
      </c>
      <c r="J30" s="9">
        <v>298</v>
      </c>
      <c r="K30" s="9">
        <v>1180</v>
      </c>
      <c r="L30" s="9">
        <v>450</v>
      </c>
      <c r="M30" s="9">
        <v>610</v>
      </c>
      <c r="N30" s="9">
        <v>180</v>
      </c>
      <c r="O30" s="9">
        <v>1400</v>
      </c>
      <c r="P30" s="9">
        <v>1000</v>
      </c>
      <c r="Q30" s="9">
        <v>850</v>
      </c>
      <c r="R30" s="9">
        <v>890</v>
      </c>
      <c r="S30" s="9">
        <v>750</v>
      </c>
      <c r="T30" s="9">
        <v>470</v>
      </c>
      <c r="U30" s="9">
        <v>400</v>
      </c>
      <c r="V30" s="9">
        <v>400</v>
      </c>
      <c r="W30" s="9">
        <v>5000</v>
      </c>
      <c r="X30" s="9">
        <v>2200</v>
      </c>
      <c r="Y30" s="62"/>
      <c r="Z30" s="9"/>
      <c r="AA30" s="34">
        <f>MIN($B30:$Y30)</f>
        <v>180</v>
      </c>
      <c r="AB30" s="51">
        <f>MAX($B30:$Y30)</f>
        <v>5000</v>
      </c>
      <c r="AC30" s="34">
        <f>AVERAGE($B30:$Y30)</f>
        <v>907.7391304347826</v>
      </c>
      <c r="AD30" s="51"/>
      <c r="AE30" s="15">
        <f>MIN($B30:$N30)</f>
        <v>180</v>
      </c>
      <c r="AF30" s="15">
        <f>MAX($B30:$N30)</f>
        <v>1180</v>
      </c>
      <c r="AG30" s="14">
        <f>AVERAGE($B30:$N30)</f>
        <v>578.3076923076923</v>
      </c>
      <c r="AH30" s="15">
        <f>MIN($O30:$Y30)</f>
        <v>400</v>
      </c>
      <c r="AI30" s="15">
        <f>MAX($O30:$Y30)</f>
        <v>5000</v>
      </c>
      <c r="AJ30" s="14">
        <f>AVERAGE($O30:$Y30)</f>
        <v>1336</v>
      </c>
    </row>
    <row r="31" spans="1:36" s="9" customFormat="1" ht="9.75" customHeight="1">
      <c r="A31" s="6"/>
      <c r="B31" s="6"/>
      <c r="C31" s="6"/>
      <c r="D31" s="6"/>
      <c r="E31" s="6"/>
      <c r="F31" s="6"/>
      <c r="G31" s="6"/>
      <c r="H31" s="6"/>
      <c r="I31" s="6"/>
      <c r="J31" s="6"/>
      <c r="K31" s="6"/>
      <c r="L31" s="6"/>
      <c r="M31" s="6"/>
      <c r="N31" s="6"/>
      <c r="O31" s="6"/>
      <c r="P31" s="6"/>
      <c r="Q31" s="6"/>
      <c r="R31" s="6"/>
      <c r="S31" s="6"/>
      <c r="T31" s="6"/>
      <c r="U31" s="6"/>
      <c r="V31" s="6"/>
      <c r="W31" s="6"/>
      <c r="X31" s="6"/>
      <c r="Y31" s="61"/>
      <c r="Z31" s="6"/>
      <c r="AG31" s="71"/>
      <c r="AJ31" s="71"/>
    </row>
    <row r="32" spans="1:36" s="17" customFormat="1" ht="9.75" customHeight="1">
      <c r="A32" s="4" t="s">
        <v>211</v>
      </c>
      <c r="B32" s="4">
        <v>20.6</v>
      </c>
      <c r="C32" s="4">
        <v>11.6</v>
      </c>
      <c r="D32" s="4">
        <v>10.3</v>
      </c>
      <c r="E32" s="4">
        <v>16.2</v>
      </c>
      <c r="F32" s="4">
        <v>27.7</v>
      </c>
      <c r="G32" s="4">
        <v>11.7</v>
      </c>
      <c r="H32" s="4">
        <v>41</v>
      </c>
      <c r="I32" s="4">
        <v>59.6</v>
      </c>
      <c r="J32" s="4">
        <v>8.2</v>
      </c>
      <c r="K32" s="34">
        <v>201</v>
      </c>
      <c r="L32" s="4">
        <v>6.6</v>
      </c>
      <c r="M32" s="34">
        <v>111</v>
      </c>
      <c r="N32" s="4">
        <v>15.1</v>
      </c>
      <c r="O32" s="34">
        <v>150</v>
      </c>
      <c r="P32" s="34">
        <v>105</v>
      </c>
      <c r="Q32" s="34">
        <v>85</v>
      </c>
      <c r="R32" s="34">
        <v>470</v>
      </c>
      <c r="S32" s="4">
        <v>25.8</v>
      </c>
      <c r="T32" s="4">
        <v>15.6</v>
      </c>
      <c r="U32" s="34">
        <v>101.6</v>
      </c>
      <c r="V32" s="4">
        <v>26.5</v>
      </c>
      <c r="W32" s="4">
        <v>14.19</v>
      </c>
      <c r="X32" s="4">
        <v>4.99</v>
      </c>
      <c r="Y32" s="63"/>
      <c r="Z32" s="34"/>
      <c r="AA32" s="5">
        <f>MIN($B32:$Y32)</f>
        <v>4.99</v>
      </c>
      <c r="AB32" s="34">
        <f>MAX($B32:$Y32)</f>
        <v>470</v>
      </c>
      <c r="AC32" s="34">
        <f>AVERAGE($B32:$Y32)</f>
        <v>66.92521739130434</v>
      </c>
      <c r="AD32" s="5"/>
      <c r="AE32" s="49">
        <f>MIN($B32:$N32)</f>
        <v>6.6</v>
      </c>
      <c r="AF32" s="15">
        <f>MAX($B32:$N32)</f>
        <v>201</v>
      </c>
      <c r="AG32" s="52">
        <f>AVERAGE($B32:$N32)</f>
        <v>41.58461538461539</v>
      </c>
      <c r="AH32" s="49">
        <f>MIN($O32:$Y32)</f>
        <v>4.99</v>
      </c>
      <c r="AI32" s="49">
        <f>MAX($O32:$Y32)</f>
        <v>470</v>
      </c>
      <c r="AJ32" s="52">
        <f>AVERAGE($O32:$Y32)</f>
        <v>99.86800000000001</v>
      </c>
    </row>
    <row r="33" spans="1:36" s="4" customFormat="1" ht="9.75" customHeight="1">
      <c r="A33" s="4" t="s">
        <v>212</v>
      </c>
      <c r="B33" s="4">
        <v>47.8</v>
      </c>
      <c r="C33" s="4">
        <v>23.3</v>
      </c>
      <c r="D33" s="4">
        <v>23</v>
      </c>
      <c r="E33" s="4">
        <v>35</v>
      </c>
      <c r="F33" s="4">
        <v>64</v>
      </c>
      <c r="G33" s="4">
        <v>21.4</v>
      </c>
      <c r="H33" s="4">
        <v>99</v>
      </c>
      <c r="J33" s="4">
        <v>16.1</v>
      </c>
      <c r="K33" s="34">
        <v>520</v>
      </c>
      <c r="L33" s="4">
        <v>14.8</v>
      </c>
      <c r="M33" s="34">
        <v>280</v>
      </c>
      <c r="N33" s="4">
        <v>39.2</v>
      </c>
      <c r="O33" s="34">
        <v>390</v>
      </c>
      <c r="P33" s="34">
        <v>280</v>
      </c>
      <c r="Q33" s="34">
        <v>218</v>
      </c>
      <c r="R33" s="34">
        <v>1254</v>
      </c>
      <c r="S33" s="4">
        <v>65</v>
      </c>
      <c r="T33" s="4">
        <v>39</v>
      </c>
      <c r="U33" s="34">
        <v>279</v>
      </c>
      <c r="V33" s="4">
        <v>83.6</v>
      </c>
      <c r="W33" s="4">
        <v>38.5</v>
      </c>
      <c r="X33" s="4">
        <v>10.9</v>
      </c>
      <c r="Y33" s="63"/>
      <c r="Z33" s="34"/>
      <c r="AA33" s="34">
        <f>MIN($B33:$Y33)</f>
        <v>10.9</v>
      </c>
      <c r="AB33" s="34">
        <f>MAX($B33:$Y33)</f>
        <v>1254</v>
      </c>
      <c r="AC33" s="34">
        <f>AVERAGE($B33:$Y33)</f>
        <v>174.61818181818182</v>
      </c>
      <c r="AD33" s="34"/>
      <c r="AE33" s="50">
        <f>MIN($B33:$N33)</f>
        <v>14.8</v>
      </c>
      <c r="AF33" s="50">
        <f>MAX($B33:$N33)</f>
        <v>520</v>
      </c>
      <c r="AG33" s="53">
        <f>AVERAGE($B33:$N33)</f>
        <v>98.63333333333334</v>
      </c>
      <c r="AH33" s="50">
        <f>MIN($O33:$Y33)</f>
        <v>10.9</v>
      </c>
      <c r="AI33" s="50">
        <f>MAX($O33:$Y33)</f>
        <v>1254</v>
      </c>
      <c r="AJ33" s="53">
        <f>AVERAGE($O33:$Y33)</f>
        <v>265.8</v>
      </c>
    </row>
    <row r="34" spans="1:36" s="4" customFormat="1" ht="9.75" customHeight="1">
      <c r="A34" s="4" t="s">
        <v>213</v>
      </c>
      <c r="B34" s="4">
        <v>26</v>
      </c>
      <c r="C34" s="4">
        <v>11</v>
      </c>
      <c r="D34" s="4">
        <v>11</v>
      </c>
      <c r="E34" s="4">
        <v>16</v>
      </c>
      <c r="F34" s="4">
        <v>40</v>
      </c>
      <c r="G34" s="4">
        <v>8.3</v>
      </c>
      <c r="H34" s="4">
        <v>54</v>
      </c>
      <c r="J34" s="4">
        <v>9.4</v>
      </c>
      <c r="K34" s="34">
        <v>305</v>
      </c>
      <c r="L34" s="4">
        <v>8</v>
      </c>
      <c r="M34" s="34">
        <v>173</v>
      </c>
      <c r="N34" s="4">
        <v>24</v>
      </c>
      <c r="O34" s="34">
        <v>220</v>
      </c>
      <c r="P34" s="34">
        <v>160</v>
      </c>
      <c r="Q34" s="34">
        <v>134</v>
      </c>
      <c r="R34" s="34">
        <v>780</v>
      </c>
      <c r="S34" s="4">
        <v>39</v>
      </c>
      <c r="T34" s="4">
        <v>21.1</v>
      </c>
      <c r="U34" s="34">
        <v>181</v>
      </c>
      <c r="V34" s="4">
        <v>62</v>
      </c>
      <c r="W34" s="4">
        <v>26</v>
      </c>
      <c r="Y34" s="63"/>
      <c r="Z34" s="34"/>
      <c r="AA34" s="34">
        <f>MIN($B34:$Y34)</f>
        <v>8</v>
      </c>
      <c r="AB34" s="34">
        <f>MAX($B34:$Y34)</f>
        <v>780</v>
      </c>
      <c r="AC34" s="34">
        <f>AVERAGE($B34:$Y34)</f>
        <v>109.94285714285715</v>
      </c>
      <c r="AD34" s="34"/>
      <c r="AE34" s="50">
        <f>MIN($B34:$N34)</f>
        <v>8</v>
      </c>
      <c r="AF34" s="50">
        <f>MAX($B34:$N34)</f>
        <v>305</v>
      </c>
      <c r="AG34" s="53">
        <f>AVERAGE($B34:$N34)</f>
        <v>57.14166666666667</v>
      </c>
      <c r="AH34" s="50">
        <f>MIN($O34:$Y34)</f>
        <v>21.1</v>
      </c>
      <c r="AI34" s="50">
        <f>MAX($O34:$Y34)</f>
        <v>780</v>
      </c>
      <c r="AJ34" s="53">
        <f>AVERAGE($O34:$Y34)</f>
        <v>180.34444444444443</v>
      </c>
    </row>
    <row r="35" spans="1:36" s="4" customFormat="1" ht="9.75" customHeight="1">
      <c r="A35" s="4" t="s">
        <v>214</v>
      </c>
      <c r="B35" s="4">
        <v>6.1</v>
      </c>
      <c r="C35" s="4">
        <v>2.41</v>
      </c>
      <c r="D35" s="4">
        <v>1.9</v>
      </c>
      <c r="E35" s="4">
        <v>4.63</v>
      </c>
      <c r="F35" s="4">
        <v>10.7</v>
      </c>
      <c r="G35" s="4">
        <v>1.6</v>
      </c>
      <c r="H35" s="4">
        <v>14.9</v>
      </c>
      <c r="I35" s="4">
        <v>23.9</v>
      </c>
      <c r="J35" s="4">
        <v>1.98</v>
      </c>
      <c r="K35" s="34">
        <v>86</v>
      </c>
      <c r="L35" s="4">
        <v>2.16</v>
      </c>
      <c r="M35" s="34">
        <v>46</v>
      </c>
      <c r="N35" s="4">
        <v>7.08</v>
      </c>
      <c r="O35" s="34">
        <v>61</v>
      </c>
      <c r="P35" s="34">
        <v>44</v>
      </c>
      <c r="Q35" s="34">
        <v>37.4</v>
      </c>
      <c r="R35" s="34">
        <v>213</v>
      </c>
      <c r="S35" s="4">
        <v>10.2</v>
      </c>
      <c r="T35" s="4">
        <v>5.7</v>
      </c>
      <c r="U35" s="4">
        <v>50.7</v>
      </c>
      <c r="V35" s="4">
        <v>21</v>
      </c>
      <c r="W35" s="4">
        <v>7.65</v>
      </c>
      <c r="X35" s="4">
        <v>1.9</v>
      </c>
      <c r="Y35" s="63"/>
      <c r="Z35" s="34"/>
      <c r="AA35" s="5">
        <f>MIN($B35:$Y35)</f>
        <v>1.6</v>
      </c>
      <c r="AB35" s="34">
        <f>MAX($B35:$Y35)</f>
        <v>213</v>
      </c>
      <c r="AC35" s="4">
        <f>AVERAGE($B35:$Y35)</f>
        <v>28.778695652173916</v>
      </c>
      <c r="AD35" s="5"/>
      <c r="AE35" s="49">
        <f>MIN($B35:$N35)</f>
        <v>1.6</v>
      </c>
      <c r="AF35" s="49">
        <f>MAX($B35:$N35)</f>
        <v>86</v>
      </c>
      <c r="AG35" s="52">
        <f>AVERAGE($B35:$N35)</f>
        <v>16.104615384615386</v>
      </c>
      <c r="AH35" s="49">
        <f>MIN($O35:$Y35)</f>
        <v>1.9</v>
      </c>
      <c r="AI35" s="49">
        <f>MAX($O35:$Y35)</f>
        <v>213</v>
      </c>
      <c r="AJ35" s="52">
        <f>AVERAGE($O35:$Y35)</f>
        <v>45.25499999999999</v>
      </c>
    </row>
    <row r="36" spans="1:36" s="4" customFormat="1" ht="9.75" customHeight="1">
      <c r="A36" s="5" t="s">
        <v>215</v>
      </c>
      <c r="B36" s="4">
        <v>6.6</v>
      </c>
      <c r="C36" s="4">
        <v>6.2</v>
      </c>
      <c r="D36" s="4">
        <v>6.45</v>
      </c>
      <c r="E36" s="4">
        <v>8.4</v>
      </c>
      <c r="F36" s="4">
        <v>5.9</v>
      </c>
      <c r="G36" s="4">
        <v>7.7</v>
      </c>
      <c r="H36" s="4">
        <v>6.6</v>
      </c>
      <c r="I36" s="4">
        <v>6.91</v>
      </c>
      <c r="J36" s="4">
        <v>6.1</v>
      </c>
      <c r="K36" s="4">
        <v>7.2</v>
      </c>
      <c r="L36" s="4">
        <v>2.6</v>
      </c>
      <c r="M36" s="4">
        <v>6.6</v>
      </c>
      <c r="N36" s="4">
        <v>4.85</v>
      </c>
      <c r="O36" s="4">
        <v>4.1</v>
      </c>
      <c r="P36" s="4">
        <v>2.65</v>
      </c>
      <c r="Q36" s="4">
        <v>2.9</v>
      </c>
      <c r="R36" s="4">
        <v>4</v>
      </c>
      <c r="S36" s="4">
        <v>4.8</v>
      </c>
      <c r="T36" s="4">
        <v>1.96</v>
      </c>
      <c r="U36" s="4">
        <v>2.86</v>
      </c>
      <c r="V36" s="4">
        <v>1.88</v>
      </c>
      <c r="W36" s="4">
        <v>3.24</v>
      </c>
      <c r="X36" s="4">
        <v>4.67</v>
      </c>
      <c r="Y36" s="57"/>
      <c r="AA36" s="5">
        <f>MIN($B36:$Y36)</f>
        <v>1.88</v>
      </c>
      <c r="AB36" s="5">
        <f>MAX($B36:$Y36)</f>
        <v>8.4</v>
      </c>
      <c r="AC36" s="5">
        <f>AVERAGE($B36:$Y36)</f>
        <v>5.007391304347825</v>
      </c>
      <c r="AD36" s="5"/>
      <c r="AE36" s="49">
        <f>MIN($B36:$N36)</f>
        <v>2.6</v>
      </c>
      <c r="AF36" s="49">
        <f>MAX($B36:$N36)</f>
        <v>8.4</v>
      </c>
      <c r="AG36" s="52">
        <f>AVERAGE($B36:$N36)</f>
        <v>6.316153846153845</v>
      </c>
      <c r="AH36" s="49">
        <f>MIN($O36:$Y36)</f>
        <v>1.88</v>
      </c>
      <c r="AI36" s="49">
        <f>MAX($O36:$Y36)</f>
        <v>4.8</v>
      </c>
      <c r="AJ36" s="52">
        <f>AVERAGE($O36:$Y36)</f>
        <v>3.306</v>
      </c>
    </row>
    <row r="37" spans="1:36" s="21" customFormat="1" ht="9.75" customHeight="1">
      <c r="A37" s="5" t="s">
        <v>216</v>
      </c>
      <c r="B37" s="5"/>
      <c r="C37" s="5"/>
      <c r="D37" s="5"/>
      <c r="E37" s="5"/>
      <c r="F37" s="5"/>
      <c r="G37" s="5"/>
      <c r="H37" s="5"/>
      <c r="I37" s="5"/>
      <c r="J37" s="5"/>
      <c r="K37" s="5"/>
      <c r="L37" s="5"/>
      <c r="M37" s="5"/>
      <c r="N37" s="5"/>
      <c r="O37" s="5"/>
      <c r="P37" s="5"/>
      <c r="Q37" s="5"/>
      <c r="R37" s="5"/>
      <c r="S37" s="5"/>
      <c r="T37" s="5"/>
      <c r="U37" s="5"/>
      <c r="V37" s="5"/>
      <c r="W37" s="5"/>
      <c r="X37" s="5"/>
      <c r="Y37" s="63"/>
      <c r="Z37" s="34"/>
      <c r="AG37" s="72"/>
      <c r="AJ37" s="72"/>
    </row>
    <row r="38" spans="1:36" s="21" customFormat="1" ht="9.75" customHeight="1">
      <c r="A38" s="5" t="s">
        <v>217</v>
      </c>
      <c r="B38" s="5">
        <v>1.1</v>
      </c>
      <c r="C38" s="5">
        <v>0.31</v>
      </c>
      <c r="D38" s="5">
        <v>0.15</v>
      </c>
      <c r="E38" s="5">
        <v>0.87</v>
      </c>
      <c r="F38" s="5">
        <v>2.17</v>
      </c>
      <c r="G38" s="5">
        <v>0.25</v>
      </c>
      <c r="H38" s="5">
        <v>3.3</v>
      </c>
      <c r="I38" s="5">
        <v>4.4</v>
      </c>
      <c r="J38" s="5">
        <v>0.32</v>
      </c>
      <c r="K38" s="5">
        <v>16.7</v>
      </c>
      <c r="L38" s="5">
        <v>0.4</v>
      </c>
      <c r="M38" s="5">
        <v>8.6</v>
      </c>
      <c r="N38" s="5">
        <v>1.48</v>
      </c>
      <c r="O38" s="5">
        <v>12</v>
      </c>
      <c r="P38" s="5">
        <v>8.8</v>
      </c>
      <c r="Q38" s="5">
        <v>7.6</v>
      </c>
      <c r="R38" s="5">
        <v>42</v>
      </c>
      <c r="S38" s="5">
        <v>2.24</v>
      </c>
      <c r="T38" s="5">
        <v>1.4</v>
      </c>
      <c r="U38" s="5">
        <v>10.6</v>
      </c>
      <c r="V38" s="5">
        <v>5.25</v>
      </c>
      <c r="W38" s="5">
        <v>1.7</v>
      </c>
      <c r="X38" s="5">
        <v>0.75</v>
      </c>
      <c r="Y38" s="63"/>
      <c r="Z38" s="34"/>
      <c r="AA38" s="5">
        <f>MIN($B38:$Y38)</f>
        <v>0.15</v>
      </c>
      <c r="AB38" s="5">
        <f>MAX($B38:$Y38)</f>
        <v>42</v>
      </c>
      <c r="AC38" s="5">
        <f>AVERAGE($B38:$Y38)</f>
        <v>5.756086956521739</v>
      </c>
      <c r="AD38" s="5"/>
      <c r="AE38" s="49">
        <f>MIN($B38:$N38)</f>
        <v>0.15</v>
      </c>
      <c r="AF38" s="49">
        <f>MAX($B38:$N38)</f>
        <v>16.7</v>
      </c>
      <c r="AG38" s="52">
        <f>AVERAGE($B38:$N38)</f>
        <v>3.0807692307692305</v>
      </c>
      <c r="AH38" s="49">
        <f>MIN($O38:$Y38)</f>
        <v>0.75</v>
      </c>
      <c r="AI38" s="49">
        <f>MAX($O38:$Y38)</f>
        <v>42</v>
      </c>
      <c r="AJ38" s="52">
        <f>AVERAGE($O38:$Y38)</f>
        <v>9.234</v>
      </c>
    </row>
    <row r="39" spans="1:36" s="21" customFormat="1" ht="9.75" customHeight="1">
      <c r="A39" s="5" t="s">
        <v>218</v>
      </c>
      <c r="B39" s="4">
        <v>7.5</v>
      </c>
      <c r="C39" s="5">
        <v>1.56</v>
      </c>
      <c r="D39" s="41"/>
      <c r="E39" s="4">
        <v>5.8</v>
      </c>
      <c r="F39" s="4">
        <v>11.3</v>
      </c>
      <c r="G39" s="41"/>
      <c r="H39" s="4">
        <v>19</v>
      </c>
      <c r="I39" s="41"/>
      <c r="J39" s="4">
        <v>1.8</v>
      </c>
      <c r="K39" s="4">
        <v>103</v>
      </c>
      <c r="L39" s="4">
        <v>2.33</v>
      </c>
      <c r="M39" s="34">
        <v>52</v>
      </c>
      <c r="N39" s="42"/>
      <c r="O39" s="34">
        <v>80</v>
      </c>
      <c r="P39" s="34">
        <v>54</v>
      </c>
      <c r="Q39" s="34">
        <v>48</v>
      </c>
      <c r="R39" s="4"/>
      <c r="S39" s="4">
        <v>15.2</v>
      </c>
      <c r="T39" s="4">
        <v>9.9</v>
      </c>
      <c r="U39" s="5"/>
      <c r="V39" s="5"/>
      <c r="W39" s="5"/>
      <c r="X39" s="5"/>
      <c r="Y39" s="63"/>
      <c r="Z39" s="34"/>
      <c r="AA39" s="5">
        <f>MIN($B39:$Y39)</f>
        <v>1.56</v>
      </c>
      <c r="AB39" s="4">
        <f>MAX($B39:$Y39)</f>
        <v>103</v>
      </c>
      <c r="AC39" s="4">
        <f>AVERAGE($B39:$Y39)</f>
        <v>29.384999999999994</v>
      </c>
      <c r="AD39" s="5"/>
      <c r="AE39" s="49">
        <f>MIN($B39:$N39)</f>
        <v>1.56</v>
      </c>
      <c r="AF39" s="49">
        <f>MAX($B39:$N39)</f>
        <v>103</v>
      </c>
      <c r="AG39" s="52">
        <f>AVERAGE($B39:$N39)</f>
        <v>22.698888888888888</v>
      </c>
      <c r="AH39" s="49">
        <f>MIN($O39:$Y39)</f>
        <v>9.9</v>
      </c>
      <c r="AI39" s="49">
        <f>MAX($O39:$Y39)</f>
        <v>80</v>
      </c>
      <c r="AJ39" s="52">
        <f>AVERAGE($O39:$Y39)</f>
        <v>41.42</v>
      </c>
    </row>
    <row r="40" spans="1:36" s="21" customFormat="1" ht="9.75" customHeight="1">
      <c r="A40" s="5" t="s">
        <v>219</v>
      </c>
      <c r="B40" s="5"/>
      <c r="C40" s="5"/>
      <c r="D40" s="5"/>
      <c r="E40" s="5"/>
      <c r="F40" s="5"/>
      <c r="G40" s="5"/>
      <c r="H40" s="5"/>
      <c r="I40" s="5"/>
      <c r="J40" s="5"/>
      <c r="K40" s="5"/>
      <c r="L40" s="5"/>
      <c r="M40" s="5"/>
      <c r="N40" s="5"/>
      <c r="O40" s="5"/>
      <c r="P40" s="5"/>
      <c r="Q40" s="5"/>
      <c r="R40" s="5"/>
      <c r="S40" s="5"/>
      <c r="T40" s="5"/>
      <c r="U40" s="5"/>
      <c r="V40" s="5"/>
      <c r="W40" s="5"/>
      <c r="X40" s="5"/>
      <c r="Y40" s="63"/>
      <c r="Z40" s="34"/>
      <c r="AG40" s="72"/>
      <c r="AJ40" s="72"/>
    </row>
    <row r="41" spans="1:36" s="21" customFormat="1" ht="9.75" customHeight="1">
      <c r="A41" s="5" t="s">
        <v>220</v>
      </c>
      <c r="B41" s="5">
        <v>3.5</v>
      </c>
      <c r="C41" s="5">
        <v>0.62</v>
      </c>
      <c r="D41" s="5">
        <v>0.42</v>
      </c>
      <c r="E41" s="5">
        <v>2.7</v>
      </c>
      <c r="F41" s="5">
        <v>7.2</v>
      </c>
      <c r="G41" s="5">
        <v>0.52</v>
      </c>
      <c r="H41" s="4">
        <v>13.3</v>
      </c>
      <c r="I41" s="4">
        <v>13.3</v>
      </c>
      <c r="J41" s="5">
        <v>0.66</v>
      </c>
      <c r="K41" s="4">
        <v>43</v>
      </c>
      <c r="L41" s="5">
        <v>1.44</v>
      </c>
      <c r="M41" s="4">
        <v>23.2</v>
      </c>
      <c r="N41" s="5">
        <v>2.08</v>
      </c>
      <c r="O41" s="4">
        <v>48</v>
      </c>
      <c r="P41" s="34">
        <v>32</v>
      </c>
      <c r="Q41" s="34">
        <v>27</v>
      </c>
      <c r="R41" s="34">
        <v>94</v>
      </c>
      <c r="S41" s="4">
        <v>10.6</v>
      </c>
      <c r="T41" s="4">
        <v>8.9</v>
      </c>
      <c r="U41" s="4">
        <v>29.4</v>
      </c>
      <c r="V41" s="4">
        <v>17.7</v>
      </c>
      <c r="W41" s="4">
        <v>9.37</v>
      </c>
      <c r="X41" s="4">
        <v>25</v>
      </c>
      <c r="Y41" s="63"/>
      <c r="Z41" s="34"/>
      <c r="AA41" s="5">
        <f>MIN($B41:$Y41)</f>
        <v>0.42</v>
      </c>
      <c r="AB41" s="4">
        <f>MAX($B41:$Y41)</f>
        <v>94</v>
      </c>
      <c r="AC41" s="4">
        <f>AVERAGE($B41:$Y41)</f>
        <v>17.996086956521737</v>
      </c>
      <c r="AD41" s="5"/>
      <c r="AE41" s="49">
        <f>MIN($B41:$N41)</f>
        <v>0.42</v>
      </c>
      <c r="AF41" s="49">
        <f>MAX($B41:$N41)</f>
        <v>43</v>
      </c>
      <c r="AG41" s="52">
        <f>AVERAGE($B41:$N41)</f>
        <v>8.61076923076923</v>
      </c>
      <c r="AH41" s="49">
        <f>MIN($O41:$Y41)</f>
        <v>8.9</v>
      </c>
      <c r="AI41" s="49">
        <f>MAX($O41:$Y41)</f>
        <v>94</v>
      </c>
      <c r="AJ41" s="52">
        <f>AVERAGE($O41:$Y41)</f>
        <v>30.197000000000003</v>
      </c>
    </row>
    <row r="42" spans="1:36" s="21" customFormat="1" ht="9.75" customHeight="1">
      <c r="A42" s="5" t="s">
        <v>221</v>
      </c>
      <c r="B42" s="5">
        <v>0.53</v>
      </c>
      <c r="C42" s="5">
        <v>0.065</v>
      </c>
      <c r="D42" s="5">
        <v>0.044</v>
      </c>
      <c r="E42" s="5">
        <v>0.37</v>
      </c>
      <c r="F42" s="5">
        <v>1.13</v>
      </c>
      <c r="G42" s="5">
        <v>0.071</v>
      </c>
      <c r="H42" s="5">
        <v>1.7</v>
      </c>
      <c r="I42" s="5">
        <v>1.74</v>
      </c>
      <c r="J42" s="5">
        <v>0.09</v>
      </c>
      <c r="K42" s="5">
        <v>5.7</v>
      </c>
      <c r="L42" s="5">
        <v>0.19</v>
      </c>
      <c r="M42" s="5">
        <v>3.15</v>
      </c>
      <c r="N42" s="5">
        <v>0.32</v>
      </c>
      <c r="O42" s="5">
        <v>6.67</v>
      </c>
      <c r="P42" s="5">
        <v>4.55</v>
      </c>
      <c r="Q42" s="5">
        <v>3.9</v>
      </c>
      <c r="R42" s="5">
        <v>11.9</v>
      </c>
      <c r="S42" s="5">
        <v>1.68</v>
      </c>
      <c r="T42" s="5">
        <v>1.49</v>
      </c>
      <c r="U42" s="5">
        <v>4.34</v>
      </c>
      <c r="V42" s="5">
        <v>2.71</v>
      </c>
      <c r="W42" s="5">
        <v>1.67</v>
      </c>
      <c r="X42" s="4">
        <v>5.19</v>
      </c>
      <c r="Y42" s="63"/>
      <c r="Z42" s="34"/>
      <c r="AA42" s="5">
        <f>MIN($B42:$Y42)</f>
        <v>0.044</v>
      </c>
      <c r="AB42" s="5">
        <f>MAX($B42:$Y42)</f>
        <v>11.9</v>
      </c>
      <c r="AC42" s="5">
        <f>AVERAGE($B42:$Y42)</f>
        <v>2.573913043478261</v>
      </c>
      <c r="AD42" s="5"/>
      <c r="AE42" s="49">
        <f>MIN($B42:$N42)</f>
        <v>0.044</v>
      </c>
      <c r="AF42" s="49">
        <f>MAX($B42:$N42)</f>
        <v>5.7</v>
      </c>
      <c r="AG42" s="52">
        <f>AVERAGE($B42:$N42)</f>
        <v>1.1615384615384616</v>
      </c>
      <c r="AH42" s="49">
        <f>MIN($O42:$Y42)</f>
        <v>1.49</v>
      </c>
      <c r="AI42" s="49">
        <f>MAX($O42:$Y42)</f>
        <v>11.9</v>
      </c>
      <c r="AJ42" s="52">
        <f>AVERAGE($O42:$Y42)</f>
        <v>4.41</v>
      </c>
    </row>
    <row r="43" spans="1:36" s="21" customFormat="1" ht="9.75" customHeight="1">
      <c r="A43" s="6"/>
      <c r="B43" s="6"/>
      <c r="C43" s="6"/>
      <c r="D43" s="6"/>
      <c r="E43" s="6"/>
      <c r="F43" s="6"/>
      <c r="G43" s="6"/>
      <c r="H43" s="6"/>
      <c r="I43" s="6"/>
      <c r="J43" s="6"/>
      <c r="K43" s="6"/>
      <c r="L43" s="6"/>
      <c r="M43" s="6"/>
      <c r="N43" s="6"/>
      <c r="O43" s="6"/>
      <c r="P43" s="6"/>
      <c r="Q43" s="6"/>
      <c r="R43" s="6"/>
      <c r="S43" s="6"/>
      <c r="T43" s="6"/>
      <c r="U43" s="6"/>
      <c r="V43" s="6"/>
      <c r="W43" s="6"/>
      <c r="X43" s="6"/>
      <c r="Y43" s="61"/>
      <c r="Z43" s="6"/>
      <c r="AG43" s="72"/>
      <c r="AJ43" s="72"/>
    </row>
    <row r="44" spans="1:36" ht="9.75" customHeight="1">
      <c r="A44" s="9" t="s">
        <v>222</v>
      </c>
      <c r="B44" s="9">
        <v>250</v>
      </c>
      <c r="C44" s="9">
        <v>50</v>
      </c>
      <c r="D44" s="9" t="s">
        <v>203</v>
      </c>
      <c r="E44" s="9">
        <v>310</v>
      </c>
      <c r="F44" s="9">
        <v>470</v>
      </c>
      <c r="G44" s="9">
        <v>140</v>
      </c>
      <c r="H44" s="9"/>
      <c r="I44" s="9">
        <v>527</v>
      </c>
      <c r="J44" s="9">
        <v>108</v>
      </c>
      <c r="K44" s="9">
        <v>196</v>
      </c>
      <c r="L44" s="9" t="s">
        <v>203</v>
      </c>
      <c r="M44" s="9">
        <v>850</v>
      </c>
      <c r="N44" s="9">
        <v>80</v>
      </c>
      <c r="O44" s="9">
        <v>1380</v>
      </c>
      <c r="P44" s="9">
        <v>960</v>
      </c>
      <c r="Q44" s="9">
        <v>1430</v>
      </c>
      <c r="R44" s="9">
        <v>220</v>
      </c>
      <c r="S44" s="9">
        <v>1240</v>
      </c>
      <c r="T44" s="9">
        <v>370</v>
      </c>
      <c r="U44" s="9">
        <v>1300</v>
      </c>
      <c r="V44" s="9">
        <v>350</v>
      </c>
      <c r="W44" s="9">
        <v>150</v>
      </c>
      <c r="X44" s="9">
        <v>12700</v>
      </c>
      <c r="Y44" s="62"/>
      <c r="Z44" s="9"/>
      <c r="AA44" s="34">
        <f>MIN($B44:$Y44)</f>
        <v>50</v>
      </c>
      <c r="AB44" s="34">
        <f>MAX($B44:$Y44)</f>
        <v>12700</v>
      </c>
      <c r="AC44" s="34">
        <f>AVERAGE($B44:$Y44)</f>
        <v>1154.05</v>
      </c>
      <c r="AD44" s="34"/>
      <c r="AE44" s="50">
        <f>MIN($B44:$N44)</f>
        <v>50</v>
      </c>
      <c r="AF44" s="50">
        <f>MAX($B44:$N44)</f>
        <v>850</v>
      </c>
      <c r="AG44" s="53">
        <f>AVERAGE($B44:$N44)</f>
        <v>298.1</v>
      </c>
      <c r="AH44" s="50">
        <f>MIN($O44:$Y44)</f>
        <v>150</v>
      </c>
      <c r="AI44" s="50">
        <f>MAX($O44:$Y44)</f>
        <v>12700</v>
      </c>
      <c r="AJ44" s="53">
        <f>AVERAGE($O44:$Y44)</f>
        <v>2010</v>
      </c>
    </row>
    <row r="45" spans="1:36" s="4" customFormat="1" ht="9.75" customHeight="1">
      <c r="A45" s="5" t="s">
        <v>223</v>
      </c>
      <c r="B45" s="5">
        <v>2.89</v>
      </c>
      <c r="C45" s="5">
        <v>0.85</v>
      </c>
      <c r="D45" s="5" t="s">
        <v>224</v>
      </c>
      <c r="E45" s="5">
        <v>1.4</v>
      </c>
      <c r="F45" s="5">
        <v>6.8</v>
      </c>
      <c r="G45" s="5">
        <v>0.33</v>
      </c>
      <c r="H45" s="4">
        <v>12.8</v>
      </c>
      <c r="I45" s="5">
        <v>12.7</v>
      </c>
      <c r="J45" s="5">
        <v>0.27</v>
      </c>
      <c r="K45" s="5">
        <v>2.4</v>
      </c>
      <c r="L45" s="5">
        <v>0.37</v>
      </c>
      <c r="M45" s="4">
        <v>17.5</v>
      </c>
      <c r="N45" s="5">
        <v>2.29</v>
      </c>
      <c r="O45" s="34">
        <v>44</v>
      </c>
      <c r="P45" s="34">
        <v>34</v>
      </c>
      <c r="Q45" s="34">
        <v>25</v>
      </c>
      <c r="R45" s="34">
        <v>11</v>
      </c>
      <c r="S45" s="4">
        <v>28.3</v>
      </c>
      <c r="T45" s="5">
        <v>8</v>
      </c>
      <c r="U45" s="4">
        <v>36</v>
      </c>
      <c r="V45" s="4">
        <v>11</v>
      </c>
      <c r="W45" s="5">
        <v>4.22</v>
      </c>
      <c r="X45" s="34">
        <v>330</v>
      </c>
      <c r="Y45" s="63"/>
      <c r="Z45" s="34"/>
      <c r="AA45" s="5">
        <f>MIN($B45:$Y45)</f>
        <v>0.27</v>
      </c>
      <c r="AB45" s="34">
        <f>MAX($B45:$Y45)</f>
        <v>330</v>
      </c>
      <c r="AC45" s="5">
        <f>AVERAGE($B45:$Y45)</f>
        <v>26.914545454545454</v>
      </c>
      <c r="AD45" s="5"/>
      <c r="AE45" s="49">
        <f>MIN($B45:$N45)</f>
        <v>0.27</v>
      </c>
      <c r="AF45" s="49">
        <f>MAX($B45:$N45)</f>
        <v>17.5</v>
      </c>
      <c r="AG45" s="52">
        <f>AVERAGE($B45:$N45)</f>
        <v>5.05</v>
      </c>
      <c r="AH45" s="49">
        <f>MIN($O45:$Y45)</f>
        <v>4.22</v>
      </c>
      <c r="AI45" s="49">
        <f>MAX($O45:$Y45)</f>
        <v>330</v>
      </c>
      <c r="AJ45" s="52">
        <f>AVERAGE($O45:$Y45)</f>
        <v>53.152</v>
      </c>
    </row>
    <row r="46" spans="1:36" s="21" customFormat="1" ht="9.75" customHeight="1">
      <c r="A46" s="5" t="s">
        <v>225</v>
      </c>
      <c r="B46" s="5">
        <v>1.49</v>
      </c>
      <c r="C46" s="5">
        <v>0.162</v>
      </c>
      <c r="D46" s="5" t="s">
        <v>181</v>
      </c>
      <c r="E46" s="5">
        <v>1.2</v>
      </c>
      <c r="F46" s="5">
        <v>2.85</v>
      </c>
      <c r="G46" s="5">
        <v>0.21</v>
      </c>
      <c r="H46" s="4">
        <v>12.2</v>
      </c>
      <c r="I46" s="5">
        <v>6.5</v>
      </c>
      <c r="J46" s="5">
        <v>0.159</v>
      </c>
      <c r="K46" s="5">
        <v>21.6</v>
      </c>
      <c r="L46" s="5">
        <v>0.46</v>
      </c>
      <c r="M46" s="4">
        <v>11.5</v>
      </c>
      <c r="N46" s="5">
        <v>0.53</v>
      </c>
      <c r="O46" s="34">
        <v>28.1</v>
      </c>
      <c r="P46" s="4">
        <v>18</v>
      </c>
      <c r="Q46" s="4">
        <v>14.2</v>
      </c>
      <c r="R46" s="4">
        <v>39.4</v>
      </c>
      <c r="S46" s="5">
        <v>3.6</v>
      </c>
      <c r="T46" s="5">
        <v>3.8</v>
      </c>
      <c r="U46" s="5">
        <v>9.5</v>
      </c>
      <c r="V46" s="5">
        <v>2.55</v>
      </c>
      <c r="W46" s="5">
        <v>1.85</v>
      </c>
      <c r="X46" s="5">
        <v>2.18</v>
      </c>
      <c r="Y46" s="58"/>
      <c r="Z46" s="5"/>
      <c r="AA46" s="5">
        <f>MIN($B46:$Y46)</f>
        <v>0.159</v>
      </c>
      <c r="AB46" s="5">
        <f>MAX($B46:$Y46)</f>
        <v>39.4</v>
      </c>
      <c r="AC46" s="5">
        <f>AVERAGE($B46:$Y46)</f>
        <v>8.27459090909091</v>
      </c>
      <c r="AD46" s="5"/>
      <c r="AE46" s="49">
        <f>MIN($B46:$N46)</f>
        <v>0.159</v>
      </c>
      <c r="AF46" s="49">
        <f>MAX($B46:$N46)</f>
        <v>21.6</v>
      </c>
      <c r="AG46" s="52">
        <f>AVERAGE($B46:$N46)</f>
        <v>4.905083333333333</v>
      </c>
      <c r="AH46" s="49">
        <f>MIN($O46:$Y46)</f>
        <v>1.85</v>
      </c>
      <c r="AI46" s="49">
        <f>MAX($O46:$Y46)</f>
        <v>39.4</v>
      </c>
      <c r="AJ46" s="52">
        <f>AVERAGE($O46:$Y46)</f>
        <v>12.317999999999998</v>
      </c>
    </row>
    <row r="47" spans="1:37" s="21" customFormat="1" ht="9.75" customHeight="1">
      <c r="A47" s="5" t="s">
        <v>226</v>
      </c>
      <c r="B47" s="5">
        <v>0.33</v>
      </c>
      <c r="C47" s="5" t="s">
        <v>227</v>
      </c>
      <c r="D47" s="5" t="s">
        <v>181</v>
      </c>
      <c r="E47" s="5">
        <v>0.9</v>
      </c>
      <c r="F47" s="5">
        <v>0.71</v>
      </c>
      <c r="G47" s="5" t="s">
        <v>224</v>
      </c>
      <c r="H47" s="4">
        <v>3.3</v>
      </c>
      <c r="I47" s="5">
        <v>1.9</v>
      </c>
      <c r="J47" s="5" t="s">
        <v>35</v>
      </c>
      <c r="K47" s="5">
        <v>3</v>
      </c>
      <c r="L47" s="5">
        <v>0.15</v>
      </c>
      <c r="M47" s="5">
        <v>2.1</v>
      </c>
      <c r="N47" s="5">
        <v>0.07</v>
      </c>
      <c r="O47" s="34">
        <v>8.2</v>
      </c>
      <c r="P47" s="5">
        <v>5.5</v>
      </c>
      <c r="Q47" s="5">
        <v>4</v>
      </c>
      <c r="R47" s="5">
        <v>1.6</v>
      </c>
      <c r="S47" s="5">
        <v>1.12</v>
      </c>
      <c r="T47" s="5">
        <v>1.25</v>
      </c>
      <c r="U47" s="5">
        <v>2.07</v>
      </c>
      <c r="V47" s="5">
        <v>1.11</v>
      </c>
      <c r="W47" s="5">
        <v>0.53</v>
      </c>
      <c r="X47" s="5">
        <v>4.2</v>
      </c>
      <c r="Y47" s="58"/>
      <c r="Z47" s="5"/>
      <c r="AA47" s="5">
        <f>MIN($B47:$Y47)</f>
        <v>0.07</v>
      </c>
      <c r="AB47" s="5">
        <f>MAX($B47:$Y47)</f>
        <v>8.2</v>
      </c>
      <c r="AC47" s="5">
        <f>AVERAGE($B47:$Y47)</f>
        <v>2.2126315789473687</v>
      </c>
      <c r="AD47" s="5"/>
      <c r="AE47" s="49">
        <f>MIN($B47:$N47)</f>
        <v>0.07</v>
      </c>
      <c r="AF47" s="49">
        <f>MAX($B47:$N47)</f>
        <v>3.3</v>
      </c>
      <c r="AG47" s="52">
        <f>AVERAGE($B47:$N47)</f>
        <v>1.3844444444444446</v>
      </c>
      <c r="AH47" s="49">
        <f>MIN($O47:$Y47)</f>
        <v>0.53</v>
      </c>
      <c r="AI47" s="49">
        <f>MAX($O47:$Y47)</f>
        <v>8.2</v>
      </c>
      <c r="AJ47" s="52">
        <f>AVERAGE($O47:$Y47)</f>
        <v>2.958</v>
      </c>
      <c r="AK47" s="5"/>
    </row>
    <row r="48" spans="1:36" s="21" customFormat="1" ht="9.75" customHeight="1">
      <c r="A48" s="5"/>
      <c r="B48" s="5"/>
      <c r="C48" s="5"/>
      <c r="D48" s="5"/>
      <c r="E48" s="5"/>
      <c r="F48" s="5"/>
      <c r="G48" s="5"/>
      <c r="H48" s="6"/>
      <c r="I48" s="6"/>
      <c r="J48" s="6"/>
      <c r="K48" s="6"/>
      <c r="L48" s="6"/>
      <c r="M48" s="6"/>
      <c r="N48" s="6"/>
      <c r="O48" s="6"/>
      <c r="P48" s="6"/>
      <c r="Q48" s="6"/>
      <c r="R48" s="6"/>
      <c r="S48" s="6"/>
      <c r="T48" s="6"/>
      <c r="U48" s="6"/>
      <c r="V48" s="6"/>
      <c r="W48" s="6"/>
      <c r="X48" s="6"/>
      <c r="Y48" s="61"/>
      <c r="Z48" s="6"/>
      <c r="AG48" s="72"/>
      <c r="AJ48" s="72"/>
    </row>
    <row r="49" spans="1:36" s="21" customFormat="1" ht="9.75" customHeight="1">
      <c r="A49" s="22" t="s">
        <v>228</v>
      </c>
      <c r="B49" s="5"/>
      <c r="C49" s="5"/>
      <c r="D49" s="5"/>
      <c r="E49" s="5"/>
      <c r="F49" s="5"/>
      <c r="G49" s="5"/>
      <c r="H49" s="6"/>
      <c r="I49" s="6"/>
      <c r="J49" s="6"/>
      <c r="K49" s="6"/>
      <c r="L49" s="6"/>
      <c r="M49" s="6"/>
      <c r="N49" s="6"/>
      <c r="O49" s="6"/>
      <c r="P49" s="6"/>
      <c r="Q49" s="6"/>
      <c r="R49" s="6"/>
      <c r="S49" s="6"/>
      <c r="T49" s="6"/>
      <c r="U49" s="6"/>
      <c r="V49" s="6"/>
      <c r="W49" s="6"/>
      <c r="X49" s="6"/>
      <c r="Y49" s="61"/>
      <c r="Z49" s="6"/>
      <c r="AG49" s="72"/>
      <c r="AJ49" s="72"/>
    </row>
    <row r="50" spans="1:36" s="21" customFormat="1" ht="9.75" customHeight="1">
      <c r="A50" s="5" t="s">
        <v>229</v>
      </c>
      <c r="B50" s="5" t="s">
        <v>230</v>
      </c>
      <c r="C50" s="5" t="s">
        <v>231</v>
      </c>
      <c r="D50" s="5"/>
      <c r="E50" s="5">
        <v>0.11</v>
      </c>
      <c r="F50" s="5">
        <v>0.76</v>
      </c>
      <c r="G50" s="5" t="s">
        <v>232</v>
      </c>
      <c r="H50" s="5">
        <v>1.1</v>
      </c>
      <c r="I50" s="6"/>
      <c r="J50" s="6" t="s">
        <v>36</v>
      </c>
      <c r="K50" s="6" t="s">
        <v>37</v>
      </c>
      <c r="L50" s="5">
        <v>0.009</v>
      </c>
      <c r="M50" s="6" t="s">
        <v>206</v>
      </c>
      <c r="N50" s="6" t="s">
        <v>54</v>
      </c>
      <c r="O50" s="6"/>
      <c r="P50" s="6"/>
      <c r="Q50" s="5">
        <v>5.3</v>
      </c>
      <c r="R50" s="6" t="s">
        <v>66</v>
      </c>
      <c r="S50" s="6" t="s">
        <v>206</v>
      </c>
      <c r="T50" s="5">
        <v>0.2</v>
      </c>
      <c r="U50" s="6"/>
      <c r="V50" s="6"/>
      <c r="W50" s="6"/>
      <c r="X50" s="6"/>
      <c r="Y50" s="61"/>
      <c r="Z50" s="6"/>
      <c r="AA50" s="5">
        <f>MIN($B50:$Y50)</f>
        <v>0.009</v>
      </c>
      <c r="AB50" s="5">
        <f>MAX($B50:$Y50)</f>
        <v>5.3</v>
      </c>
      <c r="AC50" s="5">
        <f>AVERAGE($B50:$Y50)</f>
        <v>1.2465</v>
      </c>
      <c r="AD50" s="5"/>
      <c r="AE50" s="49">
        <f>MIN($B50:$N50)</f>
        <v>0.009</v>
      </c>
      <c r="AF50" s="49">
        <f>MAX($B50:$N50)</f>
        <v>1.1</v>
      </c>
      <c r="AG50" s="52">
        <f>AVERAGE($B50:$N50)</f>
        <v>0.49475</v>
      </c>
      <c r="AH50" s="49">
        <f>MIN($O50:$Y50)</f>
        <v>0.2</v>
      </c>
      <c r="AI50" s="49">
        <f>MAX($O50:$Y50)</f>
        <v>5.3</v>
      </c>
      <c r="AJ50" s="52">
        <f>AVERAGE($O50:$Y50)</f>
        <v>2.75</v>
      </c>
    </row>
    <row r="51" spans="1:36" s="21" customFormat="1" ht="9.75" customHeight="1">
      <c r="A51" s="23" t="s">
        <v>233</v>
      </c>
      <c r="B51" s="23" t="s">
        <v>234</v>
      </c>
      <c r="C51" s="23" t="s">
        <v>235</v>
      </c>
      <c r="D51" s="23"/>
      <c r="E51" s="23">
        <v>1.71</v>
      </c>
      <c r="F51" s="23">
        <v>0.074</v>
      </c>
      <c r="G51" s="23">
        <v>0.06</v>
      </c>
      <c r="H51" s="23">
        <v>1.8</v>
      </c>
      <c r="I51" s="7" t="s">
        <v>206</v>
      </c>
      <c r="J51" s="7"/>
      <c r="K51" s="7"/>
      <c r="L51" s="23">
        <v>0.19</v>
      </c>
      <c r="M51" s="7"/>
      <c r="N51" s="7" t="s">
        <v>54</v>
      </c>
      <c r="O51" s="7"/>
      <c r="P51" s="7"/>
      <c r="Q51" s="7"/>
      <c r="R51" s="7" t="s">
        <v>67</v>
      </c>
      <c r="S51" s="7"/>
      <c r="T51" s="23">
        <v>0.27</v>
      </c>
      <c r="U51" s="7"/>
      <c r="V51" s="7"/>
      <c r="W51" s="7"/>
      <c r="X51" s="7"/>
      <c r="Y51" s="64"/>
      <c r="Z51" s="30"/>
      <c r="AA51" s="7">
        <f>MIN($B51:$Y51)</f>
        <v>0.06</v>
      </c>
      <c r="AB51" s="7">
        <f>MAX($B51:$Y51)</f>
        <v>1.8</v>
      </c>
      <c r="AC51" s="7">
        <f>AVERAGE($B51:$Y51)</f>
        <v>0.684</v>
      </c>
      <c r="AD51" s="5"/>
      <c r="AE51" s="49">
        <f>MIN($B51:$N51)</f>
        <v>0.06</v>
      </c>
      <c r="AF51" s="49">
        <f>MAX($B51:$N51)</f>
        <v>1.8</v>
      </c>
      <c r="AG51" s="52">
        <f>AVERAGE($B51:$N51)</f>
        <v>0.7668</v>
      </c>
      <c r="AH51" s="49">
        <f>MIN($O51:$Y51)</f>
        <v>0.27</v>
      </c>
      <c r="AI51" s="49">
        <f>MAX($O51:$Y51)</f>
        <v>0.27</v>
      </c>
      <c r="AJ51" s="52">
        <f>AVERAGE($O51:$Y51)</f>
        <v>0.27</v>
      </c>
    </row>
    <row r="52" spans="1:36" s="21" customFormat="1" ht="9.75" customHeight="1">
      <c r="A52" s="11"/>
      <c r="B52" s="11" t="s">
        <v>236</v>
      </c>
      <c r="C52" s="11" t="s">
        <v>236</v>
      </c>
      <c r="D52" s="11" t="s">
        <v>237</v>
      </c>
      <c r="E52" s="11" t="s">
        <v>236</v>
      </c>
      <c r="F52" s="80" t="s">
        <v>236</v>
      </c>
      <c r="G52" s="11" t="s">
        <v>238</v>
      </c>
      <c r="H52" s="11" t="s">
        <v>38</v>
      </c>
      <c r="I52" s="11" t="s">
        <v>39</v>
      </c>
      <c r="J52" s="11" t="s">
        <v>236</v>
      </c>
      <c r="K52" s="80" t="s">
        <v>236</v>
      </c>
      <c r="L52" s="80" t="s">
        <v>236</v>
      </c>
      <c r="M52" s="80" t="s">
        <v>236</v>
      </c>
      <c r="N52" s="11" t="s">
        <v>55</v>
      </c>
      <c r="O52" s="11" t="s">
        <v>237</v>
      </c>
      <c r="P52" s="11" t="s">
        <v>237</v>
      </c>
      <c r="Q52" s="11" t="s">
        <v>236</v>
      </c>
      <c r="R52" s="11" t="s">
        <v>55</v>
      </c>
      <c r="S52" s="80" t="s">
        <v>236</v>
      </c>
      <c r="T52" s="80" t="s">
        <v>236</v>
      </c>
      <c r="U52" s="11" t="s">
        <v>68</v>
      </c>
      <c r="V52" s="11" t="s">
        <v>68</v>
      </c>
      <c r="W52" s="11" t="s">
        <v>68</v>
      </c>
      <c r="X52" s="11" t="s">
        <v>68</v>
      </c>
      <c r="Y52" s="65"/>
      <c r="Z52" s="11"/>
      <c r="AA52" s="11"/>
      <c r="AB52" s="11"/>
      <c r="AC52" s="11"/>
      <c r="AE52" s="76"/>
      <c r="AF52" s="76"/>
      <c r="AG52" s="76"/>
      <c r="AH52" s="76"/>
      <c r="AI52" s="76"/>
      <c r="AJ52" s="76"/>
    </row>
    <row r="53" spans="2:36" s="11" customFormat="1" ht="9.75" customHeight="1">
      <c r="B53" s="11" t="s">
        <v>239</v>
      </c>
      <c r="C53" s="11" t="s">
        <v>239</v>
      </c>
      <c r="D53" s="11" t="s">
        <v>240</v>
      </c>
      <c r="E53" s="11" t="s">
        <v>239</v>
      </c>
      <c r="F53" s="80" t="s">
        <v>239</v>
      </c>
      <c r="G53" s="11" t="s">
        <v>19</v>
      </c>
      <c r="H53" s="11" t="s">
        <v>239</v>
      </c>
      <c r="I53" s="11" t="s">
        <v>239</v>
      </c>
      <c r="J53" s="11" t="s">
        <v>239</v>
      </c>
      <c r="K53" s="80" t="s">
        <v>239</v>
      </c>
      <c r="L53" s="80" t="s">
        <v>239</v>
      </c>
      <c r="M53" s="80" t="s">
        <v>239</v>
      </c>
      <c r="N53" s="11" t="s">
        <v>239</v>
      </c>
      <c r="O53" s="11" t="s">
        <v>240</v>
      </c>
      <c r="P53" s="11" t="s">
        <v>240</v>
      </c>
      <c r="Q53" s="11" t="s">
        <v>239</v>
      </c>
      <c r="R53" s="11" t="s">
        <v>239</v>
      </c>
      <c r="S53" s="80" t="s">
        <v>239</v>
      </c>
      <c r="T53" s="80" t="s">
        <v>239</v>
      </c>
      <c r="U53" s="11" t="s">
        <v>239</v>
      </c>
      <c r="V53" s="11" t="s">
        <v>239</v>
      </c>
      <c r="W53" s="11" t="s">
        <v>239</v>
      </c>
      <c r="X53" s="11" t="s">
        <v>239</v>
      </c>
      <c r="Y53" s="65"/>
      <c r="AG53" s="73"/>
      <c r="AJ53" s="73"/>
    </row>
    <row r="54" spans="2:36" s="11" customFormat="1" ht="9.75" customHeight="1">
      <c r="B54" s="11" t="s">
        <v>20</v>
      </c>
      <c r="C54" s="11" t="s">
        <v>20</v>
      </c>
      <c r="E54" s="11" t="s">
        <v>240</v>
      </c>
      <c r="F54" s="80" t="s">
        <v>21</v>
      </c>
      <c r="G54" s="11" t="s">
        <v>22</v>
      </c>
      <c r="H54" s="11" t="s">
        <v>40</v>
      </c>
      <c r="I54" s="11" t="s">
        <v>41</v>
      </c>
      <c r="J54" s="11" t="s">
        <v>42</v>
      </c>
      <c r="K54" s="80" t="s">
        <v>43</v>
      </c>
      <c r="L54" s="80" t="s">
        <v>43</v>
      </c>
      <c r="M54" s="80" t="s">
        <v>43</v>
      </c>
      <c r="N54" s="11" t="s">
        <v>56</v>
      </c>
      <c r="Q54" s="11" t="s">
        <v>57</v>
      </c>
      <c r="R54" s="11" t="s">
        <v>56</v>
      </c>
      <c r="S54" s="80" t="s">
        <v>43</v>
      </c>
      <c r="T54" s="80" t="s">
        <v>21</v>
      </c>
      <c r="U54" s="11" t="s">
        <v>42</v>
      </c>
      <c r="V54" s="11" t="s">
        <v>42</v>
      </c>
      <c r="W54" s="11" t="s">
        <v>42</v>
      </c>
      <c r="X54" s="11" t="s">
        <v>42</v>
      </c>
      <c r="Y54" s="65"/>
      <c r="AG54" s="73"/>
      <c r="AJ54" s="73"/>
    </row>
    <row r="55" spans="1:36" s="11" customFormat="1" ht="9.75" customHeight="1">
      <c r="A55" s="20" t="s">
        <v>160</v>
      </c>
      <c r="R55" s="12"/>
      <c r="T55" s="12"/>
      <c r="U55" s="12"/>
      <c r="V55" s="12"/>
      <c r="W55" s="12"/>
      <c r="X55" s="12"/>
      <c r="Y55" s="65"/>
      <c r="AG55" s="73"/>
      <c r="AJ55" s="73"/>
    </row>
    <row r="56" spans="1:36" s="11" customFormat="1" ht="9.75" customHeight="1">
      <c r="A56" s="20"/>
      <c r="R56" s="12"/>
      <c r="T56" s="12"/>
      <c r="U56" s="12"/>
      <c r="V56" s="12"/>
      <c r="W56" s="12"/>
      <c r="X56" s="12"/>
      <c r="AG56" s="73"/>
      <c r="AJ56" s="73"/>
    </row>
    <row r="57" spans="1:36" s="11" customFormat="1" ht="9.75" customHeight="1">
      <c r="A57" s="83" t="s">
        <v>8</v>
      </c>
      <c r="R57" s="12"/>
      <c r="T57" s="12"/>
      <c r="U57" s="12"/>
      <c r="V57" s="12"/>
      <c r="W57" s="12"/>
      <c r="X57" s="12"/>
      <c r="AG57" s="73"/>
      <c r="AJ57" s="73"/>
    </row>
    <row r="58" spans="1:22" ht="13.5" customHeight="1">
      <c r="A58" s="35"/>
      <c r="C58" s="11" t="s">
        <v>75</v>
      </c>
      <c r="E58" s="11" t="s">
        <v>76</v>
      </c>
      <c r="F58" s="11" t="s">
        <v>77</v>
      </c>
      <c r="G58" s="11" t="s">
        <v>78</v>
      </c>
      <c r="H58" s="11" t="s">
        <v>79</v>
      </c>
      <c r="I58" s="15">
        <v>14161</v>
      </c>
      <c r="J58" s="11" t="s">
        <v>80</v>
      </c>
      <c r="K58" s="11" t="s">
        <v>80</v>
      </c>
      <c r="L58" s="11">
        <v>15362</v>
      </c>
      <c r="M58" s="11" t="s">
        <v>81</v>
      </c>
      <c r="N58" s="11" t="s">
        <v>82</v>
      </c>
      <c r="O58" s="11" t="s">
        <v>83</v>
      </c>
      <c r="R58" s="11" t="s">
        <v>82</v>
      </c>
      <c r="U58" s="11" t="s">
        <v>84</v>
      </c>
      <c r="V58" s="36">
        <v>67975</v>
      </c>
    </row>
    <row r="59" spans="1:24" ht="12" customHeight="1">
      <c r="A59" s="37"/>
      <c r="C59" s="38" t="s">
        <v>85</v>
      </c>
      <c r="E59" s="38" t="s">
        <v>86</v>
      </c>
      <c r="F59" s="38" t="s">
        <v>86</v>
      </c>
      <c r="G59" s="38" t="s">
        <v>87</v>
      </c>
      <c r="H59" s="38" t="s">
        <v>61</v>
      </c>
      <c r="I59" s="38" t="s">
        <v>24</v>
      </c>
      <c r="J59" s="38" t="s">
        <v>88</v>
      </c>
      <c r="K59" s="38" t="s">
        <v>89</v>
      </c>
      <c r="L59" s="38"/>
      <c r="M59" s="38" t="s">
        <v>90</v>
      </c>
      <c r="N59" s="38" t="s">
        <v>44</v>
      </c>
      <c r="O59" s="38" t="s">
        <v>91</v>
      </c>
      <c r="R59" s="38" t="s">
        <v>59</v>
      </c>
      <c r="T59" s="24"/>
      <c r="U59" s="38" t="s">
        <v>92</v>
      </c>
      <c r="V59" s="39" t="s">
        <v>93</v>
      </c>
      <c r="W59" s="24"/>
      <c r="X59" s="24"/>
    </row>
    <row r="60" spans="1:22" ht="9.75" customHeight="1">
      <c r="A60" s="35" t="s">
        <v>94</v>
      </c>
      <c r="C60" s="11"/>
      <c r="E60" s="11"/>
      <c r="F60" s="11"/>
      <c r="G60" s="11"/>
      <c r="H60" s="11"/>
      <c r="I60" s="11"/>
      <c r="J60" s="11"/>
      <c r="K60" s="11"/>
      <c r="L60" s="11"/>
      <c r="M60" s="11"/>
      <c r="N60" s="11"/>
      <c r="O60" s="11"/>
      <c r="R60" s="11"/>
      <c r="U60" s="11"/>
      <c r="V60" s="36"/>
    </row>
    <row r="61" spans="1:22" ht="9.75" customHeight="1">
      <c r="A61" s="35" t="s">
        <v>95</v>
      </c>
      <c r="C61" s="11" t="s">
        <v>96</v>
      </c>
      <c r="E61" s="11" t="s">
        <v>96</v>
      </c>
      <c r="F61" s="11" t="s">
        <v>97</v>
      </c>
      <c r="G61" s="11" t="s">
        <v>98</v>
      </c>
      <c r="H61" s="11" t="s">
        <v>99</v>
      </c>
      <c r="I61" s="11" t="s">
        <v>157</v>
      </c>
      <c r="J61" s="11" t="s">
        <v>100</v>
      </c>
      <c r="K61" s="11" t="s">
        <v>101</v>
      </c>
      <c r="L61" s="11" t="s">
        <v>103</v>
      </c>
      <c r="M61" s="11" t="s">
        <v>102</v>
      </c>
      <c r="N61" s="11" t="s">
        <v>105</v>
      </c>
      <c r="O61" s="11" t="s">
        <v>106</v>
      </c>
      <c r="R61" s="11" t="s">
        <v>104</v>
      </c>
      <c r="U61" s="11" t="s">
        <v>107</v>
      </c>
      <c r="V61" s="36">
        <v>50</v>
      </c>
    </row>
    <row r="62" spans="1:22" ht="9.75" customHeight="1">
      <c r="A62" s="35" t="s">
        <v>108</v>
      </c>
      <c r="C62" s="11"/>
      <c r="E62" s="11"/>
      <c r="F62" s="11"/>
      <c r="G62" s="11"/>
      <c r="H62" s="11" t="s">
        <v>104</v>
      </c>
      <c r="I62" s="11"/>
      <c r="J62" s="11"/>
      <c r="K62" s="11"/>
      <c r="L62" s="11"/>
      <c r="M62" s="11"/>
      <c r="N62" s="11"/>
      <c r="O62" s="11"/>
      <c r="R62" s="11"/>
      <c r="U62" s="11"/>
      <c r="V62" s="36"/>
    </row>
    <row r="63" spans="1:22" ht="9.75" customHeight="1">
      <c r="A63" s="35" t="s">
        <v>109</v>
      </c>
      <c r="C63" s="11"/>
      <c r="E63" s="11" t="s">
        <v>110</v>
      </c>
      <c r="F63" s="11" t="s">
        <v>111</v>
      </c>
      <c r="G63" s="11" t="s">
        <v>111</v>
      </c>
      <c r="H63" s="11" t="s">
        <v>112</v>
      </c>
      <c r="I63" s="11" t="s">
        <v>159</v>
      </c>
      <c r="J63" s="11"/>
      <c r="K63" s="11" t="s">
        <v>113</v>
      </c>
      <c r="L63" s="11" t="s">
        <v>115</v>
      </c>
      <c r="M63" s="11" t="s">
        <v>114</v>
      </c>
      <c r="N63" s="11"/>
      <c r="O63" s="11" t="s">
        <v>119</v>
      </c>
      <c r="R63" s="11" t="s">
        <v>104</v>
      </c>
      <c r="U63" s="11" t="s">
        <v>120</v>
      </c>
      <c r="V63" s="36">
        <v>33</v>
      </c>
    </row>
    <row r="64" spans="1:22" ht="9.75" customHeight="1">
      <c r="A64" s="35" t="s">
        <v>121</v>
      </c>
      <c r="C64" s="11" t="s">
        <v>110</v>
      </c>
      <c r="E64" s="11"/>
      <c r="F64" s="11"/>
      <c r="G64" s="11"/>
      <c r="H64" s="11" t="s">
        <v>104</v>
      </c>
      <c r="I64" s="11" t="s">
        <v>158</v>
      </c>
      <c r="J64" s="11" t="s">
        <v>122</v>
      </c>
      <c r="K64" s="11" t="s">
        <v>123</v>
      </c>
      <c r="L64" s="11" t="s">
        <v>124</v>
      </c>
      <c r="M64" s="11" t="s">
        <v>123</v>
      </c>
      <c r="N64" s="11"/>
      <c r="O64" s="11" t="s">
        <v>125</v>
      </c>
      <c r="R64" s="11"/>
      <c r="U64" s="11" t="s">
        <v>126</v>
      </c>
      <c r="V64" s="36">
        <v>2</v>
      </c>
    </row>
    <row r="65" spans="1:22" ht="9.75" customHeight="1">
      <c r="A65" s="35" t="s">
        <v>127</v>
      </c>
      <c r="C65" s="11"/>
      <c r="E65" s="11"/>
      <c r="F65" s="11"/>
      <c r="G65" s="11"/>
      <c r="H65" s="11"/>
      <c r="I65" s="11"/>
      <c r="J65" s="11"/>
      <c r="K65" s="11"/>
      <c r="L65" s="11"/>
      <c r="M65" s="11"/>
      <c r="N65" s="11"/>
      <c r="O65" s="11"/>
      <c r="R65" s="11"/>
      <c r="U65" s="11"/>
      <c r="V65" s="36"/>
    </row>
    <row r="66" spans="1:22" ht="9.75" customHeight="1">
      <c r="A66" s="35" t="s">
        <v>128</v>
      </c>
      <c r="C66" s="11"/>
      <c r="E66" s="11"/>
      <c r="F66" s="11"/>
      <c r="G66" s="11"/>
      <c r="H66" s="11"/>
      <c r="I66" s="11"/>
      <c r="J66" s="11"/>
      <c r="K66" s="11"/>
      <c r="L66" s="11" t="s">
        <v>129</v>
      </c>
      <c r="M66" s="11"/>
      <c r="N66" s="11"/>
      <c r="O66" s="11"/>
      <c r="R66" s="11"/>
      <c r="U66" s="11" t="s">
        <v>129</v>
      </c>
      <c r="V66" s="36" t="s">
        <v>129</v>
      </c>
    </row>
    <row r="67" spans="1:22" ht="9.75" customHeight="1">
      <c r="A67" s="35" t="s">
        <v>130</v>
      </c>
      <c r="C67" s="11"/>
      <c r="E67" s="11"/>
      <c r="F67" s="11" t="s">
        <v>129</v>
      </c>
      <c r="G67" s="11"/>
      <c r="H67" s="11"/>
      <c r="I67" s="11"/>
      <c r="J67" s="11"/>
      <c r="K67" s="11" t="s">
        <v>129</v>
      </c>
      <c r="L67" s="11"/>
      <c r="M67" s="11"/>
      <c r="N67" s="11"/>
      <c r="O67" s="11" t="s">
        <v>129</v>
      </c>
      <c r="R67" s="11" t="s">
        <v>104</v>
      </c>
      <c r="U67" s="11" t="s">
        <v>129</v>
      </c>
      <c r="V67" s="36" t="s">
        <v>129</v>
      </c>
    </row>
    <row r="68" spans="1:22" ht="9.75" customHeight="1">
      <c r="A68" s="35" t="s">
        <v>131</v>
      </c>
      <c r="C68" s="11"/>
      <c r="E68" s="11"/>
      <c r="F68" s="11" t="s">
        <v>129</v>
      </c>
      <c r="G68" s="11"/>
      <c r="H68" s="11"/>
      <c r="I68" s="11"/>
      <c r="J68" s="11"/>
      <c r="K68" s="11" t="s">
        <v>129</v>
      </c>
      <c r="L68" s="11" t="s">
        <v>129</v>
      </c>
      <c r="M68" s="11"/>
      <c r="N68" s="11"/>
      <c r="O68" s="11" t="s">
        <v>129</v>
      </c>
      <c r="R68" s="11" t="s">
        <v>104</v>
      </c>
      <c r="U68" s="11" t="s">
        <v>129</v>
      </c>
      <c r="V68" s="36" t="s">
        <v>129</v>
      </c>
    </row>
    <row r="69" spans="1:22" ht="9.75" customHeight="1">
      <c r="A69" s="35" t="s">
        <v>132</v>
      </c>
      <c r="C69" s="11" t="s">
        <v>129</v>
      </c>
      <c r="E69" s="11"/>
      <c r="F69" s="11" t="s">
        <v>129</v>
      </c>
      <c r="G69" s="11" t="s">
        <v>129</v>
      </c>
      <c r="H69" s="11" t="s">
        <v>129</v>
      </c>
      <c r="I69" s="11" t="s">
        <v>129</v>
      </c>
      <c r="J69" s="11" t="s">
        <v>129</v>
      </c>
      <c r="K69" s="11" t="s">
        <v>129</v>
      </c>
      <c r="L69" s="11" t="s">
        <v>129</v>
      </c>
      <c r="M69" s="11" t="s">
        <v>110</v>
      </c>
      <c r="N69" s="11" t="s">
        <v>129</v>
      </c>
      <c r="O69" s="11" t="s">
        <v>133</v>
      </c>
      <c r="R69" s="11" t="s">
        <v>104</v>
      </c>
      <c r="U69" s="11" t="s">
        <v>134</v>
      </c>
      <c r="V69" s="36">
        <v>2</v>
      </c>
    </row>
    <row r="70" spans="1:22" ht="9.75" customHeight="1">
      <c r="A70" s="35" t="s">
        <v>135</v>
      </c>
      <c r="C70" s="11"/>
      <c r="E70" s="11"/>
      <c r="F70" s="11"/>
      <c r="G70" s="11"/>
      <c r="H70" s="11"/>
      <c r="I70" s="11" t="s">
        <v>129</v>
      </c>
      <c r="J70" s="11" t="s">
        <v>129</v>
      </c>
      <c r="K70" s="11" t="s">
        <v>113</v>
      </c>
      <c r="L70" s="11"/>
      <c r="M70" s="11" t="s">
        <v>114</v>
      </c>
      <c r="N70" s="11" t="s">
        <v>129</v>
      </c>
      <c r="O70" s="11" t="s">
        <v>136</v>
      </c>
      <c r="R70" s="11" t="s">
        <v>104</v>
      </c>
      <c r="U70" s="11"/>
      <c r="V70" s="36">
        <v>5</v>
      </c>
    </row>
    <row r="71" spans="1:22" ht="9.75" customHeight="1">
      <c r="A71" s="35" t="s">
        <v>137</v>
      </c>
      <c r="C71" s="11"/>
      <c r="E71" s="11"/>
      <c r="F71" s="11"/>
      <c r="G71" s="11"/>
      <c r="H71" s="11"/>
      <c r="I71" s="11"/>
      <c r="J71" s="11"/>
      <c r="K71" s="11" t="s">
        <v>129</v>
      </c>
      <c r="L71" s="11"/>
      <c r="M71" s="11"/>
      <c r="N71" s="11"/>
      <c r="O71" s="11" t="s">
        <v>138</v>
      </c>
      <c r="R71" s="11" t="s">
        <v>104</v>
      </c>
      <c r="U71" s="11" t="s">
        <v>134</v>
      </c>
      <c r="V71" s="36">
        <v>3</v>
      </c>
    </row>
    <row r="72" spans="1:22" ht="9.75" customHeight="1">
      <c r="A72" s="35" t="s">
        <v>161</v>
      </c>
      <c r="C72" s="11"/>
      <c r="E72" s="11"/>
      <c r="F72" s="11" t="s">
        <v>110</v>
      </c>
      <c r="G72" s="11" t="s">
        <v>129</v>
      </c>
      <c r="H72" s="11"/>
      <c r="I72" s="11"/>
      <c r="J72" s="11"/>
      <c r="K72" s="11" t="s">
        <v>129</v>
      </c>
      <c r="L72" s="11"/>
      <c r="M72" s="11"/>
      <c r="N72" s="11"/>
      <c r="O72" s="11" t="s">
        <v>110</v>
      </c>
      <c r="R72" s="11" t="s">
        <v>104</v>
      </c>
      <c r="U72" s="11"/>
      <c r="V72" s="36">
        <v>5</v>
      </c>
    </row>
    <row r="73" spans="1:22" ht="9.75" customHeight="1">
      <c r="A73" s="35" t="s">
        <v>139</v>
      </c>
      <c r="C73" s="11"/>
      <c r="E73" s="11"/>
      <c r="F73" s="11"/>
      <c r="G73" s="11"/>
      <c r="H73" s="11"/>
      <c r="I73" s="11"/>
      <c r="J73" s="11"/>
      <c r="K73" s="11" t="s">
        <v>129</v>
      </c>
      <c r="L73" s="11" t="s">
        <v>129</v>
      </c>
      <c r="M73" s="11"/>
      <c r="N73" s="11"/>
      <c r="O73" s="11"/>
      <c r="R73" s="11" t="s">
        <v>104</v>
      </c>
      <c r="U73" s="11"/>
      <c r="V73" s="36" t="s">
        <v>129</v>
      </c>
    </row>
    <row r="74" spans="1:17" ht="9.75" customHeight="1">
      <c r="A74" s="35"/>
      <c r="C74" s="11"/>
      <c r="E74" s="11"/>
      <c r="F74" s="11"/>
      <c r="G74" s="11"/>
      <c r="H74" s="11"/>
      <c r="I74" s="11"/>
      <c r="J74" s="11"/>
      <c r="K74" s="11"/>
      <c r="L74" s="11"/>
      <c r="M74" s="11"/>
      <c r="N74" s="11"/>
      <c r="O74" s="11"/>
      <c r="P74" s="11"/>
      <c r="Q74" s="36"/>
    </row>
    <row r="75" spans="1:36" s="4" customFormat="1" ht="9.75" customHeight="1">
      <c r="A75" s="18" t="s">
        <v>144</v>
      </c>
      <c r="C75" s="29" t="s">
        <v>236</v>
      </c>
      <c r="E75" s="29" t="s">
        <v>145</v>
      </c>
      <c r="F75" s="81" t="s">
        <v>236</v>
      </c>
      <c r="G75" s="11" t="s">
        <v>146</v>
      </c>
      <c r="H75" s="11" t="s">
        <v>149</v>
      </c>
      <c r="I75" s="11" t="s">
        <v>162</v>
      </c>
      <c r="J75" s="11" t="s">
        <v>146</v>
      </c>
      <c r="K75" s="81" t="s">
        <v>236</v>
      </c>
      <c r="L75" s="80" t="s">
        <v>151</v>
      </c>
      <c r="M75" s="81" t="s">
        <v>236</v>
      </c>
      <c r="N75" s="11" t="s">
        <v>55</v>
      </c>
      <c r="O75" s="11" t="s">
        <v>153</v>
      </c>
      <c r="P75" s="11"/>
      <c r="Q75" s="36"/>
      <c r="R75" s="11" t="s">
        <v>55</v>
      </c>
      <c r="U75" s="11" t="s">
        <v>68</v>
      </c>
      <c r="V75" s="11" t="s">
        <v>68</v>
      </c>
      <c r="AG75" s="70"/>
      <c r="AJ75" s="70"/>
    </row>
    <row r="76" spans="1:22" ht="9.75" customHeight="1">
      <c r="A76" s="35"/>
      <c r="C76" s="11" t="s">
        <v>239</v>
      </c>
      <c r="E76" s="11" t="s">
        <v>19</v>
      </c>
      <c r="F76" s="80" t="s">
        <v>239</v>
      </c>
      <c r="G76" s="11" t="s">
        <v>239</v>
      </c>
      <c r="H76" s="11" t="s">
        <v>148</v>
      </c>
      <c r="I76" s="11" t="s">
        <v>239</v>
      </c>
      <c r="J76" s="11" t="s">
        <v>239</v>
      </c>
      <c r="K76" s="80" t="s">
        <v>239</v>
      </c>
      <c r="L76" s="80" t="s">
        <v>239</v>
      </c>
      <c r="M76" s="80" t="s">
        <v>239</v>
      </c>
      <c r="N76" s="11" t="s">
        <v>239</v>
      </c>
      <c r="O76" s="10" t="s">
        <v>155</v>
      </c>
      <c r="P76" s="11"/>
      <c r="Q76" s="36"/>
      <c r="R76" s="11" t="s">
        <v>239</v>
      </c>
      <c r="U76" s="11" t="s">
        <v>239</v>
      </c>
      <c r="V76" s="11" t="s">
        <v>239</v>
      </c>
    </row>
    <row r="77" spans="3:22" ht="9.75" customHeight="1">
      <c r="C77" s="11" t="s">
        <v>20</v>
      </c>
      <c r="E77" s="11" t="s">
        <v>22</v>
      </c>
      <c r="F77" s="80" t="s">
        <v>5</v>
      </c>
      <c r="G77" s="11" t="s">
        <v>147</v>
      </c>
      <c r="H77" s="11" t="s">
        <v>147</v>
      </c>
      <c r="I77" s="11" t="s">
        <v>41</v>
      </c>
      <c r="J77" s="11" t="s">
        <v>150</v>
      </c>
      <c r="K77" s="80" t="s">
        <v>43</v>
      </c>
      <c r="L77" s="80" t="s">
        <v>152</v>
      </c>
      <c r="M77" s="80" t="s">
        <v>43</v>
      </c>
      <c r="N77" s="11" t="s">
        <v>56</v>
      </c>
      <c r="O77" s="36" t="s">
        <v>156</v>
      </c>
      <c r="P77" s="11"/>
      <c r="Q77" s="36"/>
      <c r="R77" s="11" t="s">
        <v>56</v>
      </c>
      <c r="U77" s="11" t="s">
        <v>42</v>
      </c>
      <c r="V77" s="11" t="s">
        <v>42</v>
      </c>
    </row>
    <row r="78" spans="1:17" ht="9.75" customHeight="1">
      <c r="A78" s="35" t="s">
        <v>143</v>
      </c>
      <c r="B78" s="11"/>
      <c r="C78" s="11"/>
      <c r="D78" s="35"/>
      <c r="E78" s="35"/>
      <c r="F78" s="82"/>
      <c r="G78" s="35"/>
      <c r="H78" s="35"/>
      <c r="I78" s="35"/>
      <c r="J78" s="35"/>
      <c r="K78" s="82"/>
      <c r="L78" s="82"/>
      <c r="M78" s="82"/>
      <c r="N78" s="35"/>
      <c r="O78" s="11" t="s">
        <v>154</v>
      </c>
      <c r="P78" s="35"/>
      <c r="Q78" s="36"/>
    </row>
    <row r="79" spans="2:17" ht="9.75" customHeight="1">
      <c r="B79" s="11"/>
      <c r="C79" s="11"/>
      <c r="D79" s="11"/>
      <c r="E79" s="11"/>
      <c r="F79" s="11"/>
      <c r="G79" s="11"/>
      <c r="H79" s="11"/>
      <c r="I79" s="11"/>
      <c r="J79" s="11"/>
      <c r="K79" s="11"/>
      <c r="L79" s="11"/>
      <c r="M79" s="11"/>
      <c r="N79" s="11"/>
      <c r="P79" s="11"/>
      <c r="Q79" s="36"/>
    </row>
    <row r="80" spans="2:17" ht="9.75" customHeight="1">
      <c r="B80" s="11"/>
      <c r="C80" s="11"/>
      <c r="D80" s="11"/>
      <c r="E80" s="11"/>
      <c r="F80" s="11"/>
      <c r="G80" s="11"/>
      <c r="H80" s="11"/>
      <c r="I80" s="11"/>
      <c r="J80" s="11"/>
      <c r="K80" s="11"/>
      <c r="L80" s="11"/>
      <c r="M80" s="11"/>
      <c r="N80" s="11"/>
      <c r="O80" s="11"/>
      <c r="P80" s="11"/>
      <c r="Q80" s="36"/>
    </row>
    <row r="81" spans="1:17" ht="9.75" customHeight="1">
      <c r="A81" s="18" t="s">
        <v>168</v>
      </c>
      <c r="B81" s="20" t="s">
        <v>169</v>
      </c>
      <c r="C81" s="11"/>
      <c r="D81" s="11"/>
      <c r="E81" s="11"/>
      <c r="F81" s="11"/>
      <c r="G81" s="11"/>
      <c r="H81" s="11"/>
      <c r="I81" s="11"/>
      <c r="J81" s="11"/>
      <c r="K81" s="11"/>
      <c r="L81" s="11"/>
      <c r="M81" s="11"/>
      <c r="N81" s="11"/>
      <c r="O81" s="11"/>
      <c r="P81" s="11"/>
      <c r="Q81" s="36"/>
    </row>
    <row r="82" spans="2:17" ht="9.75" customHeight="1">
      <c r="B82" s="20"/>
      <c r="C82" s="11"/>
      <c r="D82" s="11"/>
      <c r="E82" s="11"/>
      <c r="F82" s="11"/>
      <c r="G82" s="11"/>
      <c r="H82" s="11"/>
      <c r="I82" s="11"/>
      <c r="J82" s="11"/>
      <c r="K82" s="11"/>
      <c r="L82" s="11"/>
      <c r="M82" s="11"/>
      <c r="N82" s="11"/>
      <c r="O82" s="11"/>
      <c r="P82" s="11"/>
      <c r="Q82" s="36"/>
    </row>
    <row r="83" spans="2:17" ht="9.75" customHeight="1">
      <c r="B83" s="20" t="s">
        <v>170</v>
      </c>
      <c r="C83" s="11"/>
      <c r="D83" s="11"/>
      <c r="E83" s="11"/>
      <c r="F83" s="11"/>
      <c r="G83" s="11"/>
      <c r="H83" s="11"/>
      <c r="I83" s="11"/>
      <c r="J83" s="11"/>
      <c r="K83" s="11"/>
      <c r="L83" s="11"/>
      <c r="M83" s="11"/>
      <c r="N83" s="11"/>
      <c r="O83" s="11"/>
      <c r="P83" s="11"/>
      <c r="Q83" s="36"/>
    </row>
    <row r="84" spans="2:17" ht="9.75" customHeight="1">
      <c r="B84" s="20"/>
      <c r="C84" s="11"/>
      <c r="D84" s="11"/>
      <c r="E84" s="11"/>
      <c r="F84" s="11"/>
      <c r="G84" s="11"/>
      <c r="H84" s="11"/>
      <c r="I84" s="11"/>
      <c r="J84" s="11"/>
      <c r="K84" s="11"/>
      <c r="L84" s="11"/>
      <c r="M84" s="11"/>
      <c r="N84" s="11"/>
      <c r="O84" s="11"/>
      <c r="P84" s="11"/>
      <c r="Q84" s="36"/>
    </row>
    <row r="85" spans="2:17" ht="9.75" customHeight="1">
      <c r="B85" s="20" t="s">
        <v>171</v>
      </c>
      <c r="C85" s="11"/>
      <c r="D85" s="11"/>
      <c r="E85" s="11"/>
      <c r="F85" s="11"/>
      <c r="G85" s="11"/>
      <c r="H85" s="11"/>
      <c r="I85" s="11"/>
      <c r="J85" s="11"/>
      <c r="K85" s="11"/>
      <c r="L85" s="11"/>
      <c r="M85" s="11"/>
      <c r="N85" s="11"/>
      <c r="O85" s="11"/>
      <c r="P85" s="11"/>
      <c r="Q85" s="36"/>
    </row>
    <row r="86" ht="9.75" customHeight="1">
      <c r="B86" s="35" t="s">
        <v>7</v>
      </c>
    </row>
    <row r="87" ht="9.75" customHeight="1">
      <c r="B87" s="35" t="s">
        <v>140</v>
      </c>
    </row>
    <row r="88" ht="9.75" customHeight="1">
      <c r="B88" s="35" t="s">
        <v>141</v>
      </c>
    </row>
    <row r="89" ht="9.75" customHeight="1">
      <c r="B89" s="35" t="s">
        <v>142</v>
      </c>
    </row>
    <row r="94" spans="33:36" s="4" customFormat="1" ht="9.75" customHeight="1">
      <c r="AG94" s="70"/>
      <c r="AJ94" s="70"/>
    </row>
    <row r="95" spans="33:36" s="4" customFormat="1" ht="9.75" customHeight="1">
      <c r="AG95" s="70"/>
      <c r="AJ95" s="70"/>
    </row>
    <row r="96" spans="33:36" s="4" customFormat="1" ht="9.75" customHeight="1">
      <c r="AG96" s="70"/>
      <c r="AJ96" s="70"/>
    </row>
    <row r="97" spans="33:36" s="4" customFormat="1" ht="9.75" customHeight="1">
      <c r="AG97" s="70"/>
      <c r="AJ97" s="70"/>
    </row>
    <row r="98" spans="33:36" s="21" customFormat="1" ht="9.75" customHeight="1">
      <c r="AG98" s="72"/>
      <c r="AJ98" s="72"/>
    </row>
    <row r="99" spans="33:36" s="21" customFormat="1" ht="9.75" customHeight="1">
      <c r="AG99" s="72"/>
      <c r="AJ99" s="72"/>
    </row>
    <row r="100" spans="33:36" s="21" customFormat="1" ht="9.75" customHeight="1">
      <c r="AG100" s="72"/>
      <c r="AJ100" s="72"/>
    </row>
    <row r="101" spans="33:36" s="21" customFormat="1" ht="9.75" customHeight="1">
      <c r="AG101" s="72"/>
      <c r="AJ101" s="72"/>
    </row>
    <row r="102" spans="33:36" s="21" customFormat="1" ht="9.75" customHeight="1">
      <c r="AG102" s="72"/>
      <c r="AJ102" s="72"/>
    </row>
    <row r="103" spans="33:36" s="21" customFormat="1" ht="9.75" customHeight="1">
      <c r="AG103" s="72"/>
      <c r="AJ103" s="72"/>
    </row>
    <row r="104" spans="33:36" s="21" customFormat="1" ht="9.75" customHeight="1">
      <c r="AG104" s="72"/>
      <c r="AJ104" s="72"/>
    </row>
    <row r="108" spans="33:36" s="21" customFormat="1" ht="9.75" customHeight="1">
      <c r="AG108" s="72"/>
      <c r="AJ108" s="72"/>
    </row>
    <row r="109" spans="33:36" s="21" customFormat="1" ht="9.75" customHeight="1">
      <c r="AG109" s="72"/>
      <c r="AJ109" s="72"/>
    </row>
    <row r="110" spans="33:36" s="21" customFormat="1" ht="9.75" customHeight="1">
      <c r="AG110" s="72"/>
      <c r="AJ110" s="72"/>
    </row>
    <row r="119" ht="13.5" customHeight="1"/>
    <row r="120" spans="33:36" s="24" customFormat="1" ht="12" customHeight="1">
      <c r="AG120" s="74"/>
      <c r="AJ120" s="74"/>
    </row>
    <row r="136" spans="33:36" s="4" customFormat="1" ht="9.75" customHeight="1">
      <c r="AG136" s="70"/>
      <c r="AJ136" s="70"/>
    </row>
    <row r="150" spans="33:36" s="4" customFormat="1" ht="9.75" customHeight="1">
      <c r="AG150" s="70"/>
      <c r="AJ150" s="70"/>
    </row>
    <row r="151" spans="33:36" s="4" customFormat="1" ht="9.75" customHeight="1">
      <c r="AG151" s="70"/>
      <c r="AJ151" s="70"/>
    </row>
    <row r="152" spans="33:36" s="4" customFormat="1" ht="9.75" customHeight="1">
      <c r="AG152" s="70"/>
      <c r="AJ152" s="70"/>
    </row>
    <row r="153" spans="33:36" s="4" customFormat="1" ht="9.75" customHeight="1">
      <c r="AG153" s="70"/>
      <c r="AJ153" s="70"/>
    </row>
    <row r="154" spans="33:36" s="21" customFormat="1" ht="9.75" customHeight="1">
      <c r="AG154" s="72"/>
      <c r="AJ154" s="72"/>
    </row>
    <row r="155" spans="33:36" s="21" customFormat="1" ht="9.75" customHeight="1">
      <c r="AG155" s="72"/>
      <c r="AJ155" s="72"/>
    </row>
    <row r="156" spans="33:36" s="21" customFormat="1" ht="9.75" customHeight="1">
      <c r="AG156" s="72"/>
      <c r="AJ156" s="72"/>
    </row>
    <row r="157" spans="33:36" s="21" customFormat="1" ht="9.75" customHeight="1">
      <c r="AG157" s="72"/>
      <c r="AJ157" s="72"/>
    </row>
    <row r="158" spans="33:36" s="21" customFormat="1" ht="9.75" customHeight="1">
      <c r="AG158" s="72"/>
      <c r="AJ158" s="72"/>
    </row>
    <row r="159" spans="33:36" s="21" customFormat="1" ht="9.75" customHeight="1">
      <c r="AG159" s="72"/>
      <c r="AJ159" s="72"/>
    </row>
    <row r="160" spans="33:36" s="21" customFormat="1" ht="9.75" customHeight="1">
      <c r="AG160" s="72"/>
      <c r="AJ160" s="72"/>
    </row>
    <row r="164" spans="33:36" s="21" customFormat="1" ht="9.75" customHeight="1">
      <c r="AG164" s="72"/>
      <c r="AJ164" s="72"/>
    </row>
    <row r="165" spans="33:36" s="21" customFormat="1" ht="9.75" customHeight="1">
      <c r="AG165" s="72"/>
      <c r="AJ165" s="72"/>
    </row>
    <row r="166" spans="33:36" s="21" customFormat="1" ht="9.75" customHeight="1">
      <c r="AG166" s="72"/>
      <c r="AJ166" s="72"/>
    </row>
    <row r="173" spans="8:13" ht="9.75" customHeight="1">
      <c r="H173" s="11"/>
      <c r="I173" s="11"/>
      <c r="J173" s="11"/>
      <c r="K173" s="11"/>
      <c r="L173" s="11"/>
      <c r="M173" s="11"/>
    </row>
    <row r="175" ht="13.5" customHeight="1"/>
    <row r="176" spans="33:36" s="24" customFormat="1" ht="12" customHeight="1">
      <c r="AG176" s="74"/>
      <c r="AJ176" s="74"/>
    </row>
    <row r="192" spans="33:36" s="4" customFormat="1" ht="9.75" customHeight="1">
      <c r="AG192" s="70"/>
      <c r="AJ192" s="70"/>
    </row>
    <row r="206" spans="33:36" s="4" customFormat="1" ht="9.75" customHeight="1">
      <c r="AG206" s="70"/>
      <c r="AJ206" s="70"/>
    </row>
    <row r="207" spans="33:36" s="4" customFormat="1" ht="9.75" customHeight="1">
      <c r="AG207" s="70"/>
      <c r="AJ207" s="70"/>
    </row>
    <row r="208" spans="33:36" s="4" customFormat="1" ht="9.75" customHeight="1">
      <c r="AG208" s="70"/>
      <c r="AJ208" s="70"/>
    </row>
    <row r="209" spans="33:36" s="4" customFormat="1" ht="9.75" customHeight="1">
      <c r="AG209" s="70"/>
      <c r="AJ209" s="70"/>
    </row>
    <row r="210" spans="33:36" s="21" customFormat="1" ht="9.75" customHeight="1">
      <c r="AG210" s="72"/>
      <c r="AJ210" s="72"/>
    </row>
    <row r="211" spans="33:36" s="21" customFormat="1" ht="9.75" customHeight="1">
      <c r="AG211" s="72"/>
      <c r="AJ211" s="72"/>
    </row>
    <row r="212" spans="33:36" s="21" customFormat="1" ht="9.75" customHeight="1">
      <c r="AG212" s="72"/>
      <c r="AJ212" s="72"/>
    </row>
    <row r="213" spans="33:36" s="21" customFormat="1" ht="9.75" customHeight="1">
      <c r="AG213" s="72"/>
      <c r="AJ213" s="72"/>
    </row>
    <row r="214" spans="33:36" s="21" customFormat="1" ht="9.75" customHeight="1">
      <c r="AG214" s="72"/>
      <c r="AJ214" s="72"/>
    </row>
    <row r="215" spans="33:36" s="21" customFormat="1" ht="9.75" customHeight="1">
      <c r="AG215" s="72"/>
      <c r="AJ215" s="72"/>
    </row>
    <row r="216" spans="33:36" s="21" customFormat="1" ht="9.75" customHeight="1">
      <c r="AG216" s="72"/>
      <c r="AJ216" s="72"/>
    </row>
    <row r="220" spans="33:36" s="21" customFormat="1" ht="9.75" customHeight="1">
      <c r="AG220" s="72"/>
      <c r="AJ220" s="72"/>
    </row>
    <row r="221" spans="33:36" s="21" customFormat="1" ht="9.75" customHeight="1">
      <c r="AG221" s="72"/>
      <c r="AJ221" s="72"/>
    </row>
    <row r="222" spans="33:36" s="21" customFormat="1" ht="9.75" customHeight="1">
      <c r="AG222" s="72"/>
      <c r="AJ222" s="72"/>
    </row>
  </sheetData>
  <printOptions/>
  <pageMargins left="0.75" right="0.75" top="1" bottom="1" header="0.5" footer="0.5"/>
  <pageSetup horizontalDpi="300" verticalDpi="300" orientation="portrait"/>
  <rowBreaks count="4" manualBreakCount="4">
    <brk id="56" max="65535" man="1"/>
    <brk id="112" max="65535" man="1"/>
    <brk id="168" max="65535" man="1"/>
    <brk id="224" max="65535" man="1"/>
  </rowBreaks>
</worksheet>
</file>

<file path=xl/worksheets/sheet2.xml><?xml version="1.0" encoding="utf-8"?>
<worksheet xmlns="http://schemas.openxmlformats.org/spreadsheetml/2006/main" xmlns:r="http://schemas.openxmlformats.org/officeDocument/2006/relationships">
  <dimension ref="A1:A19"/>
  <sheetViews>
    <sheetView workbookViewId="0" topLeftCell="A1">
      <selection activeCell="A14" sqref="A14"/>
    </sheetView>
  </sheetViews>
  <sheetFormatPr defaultColWidth="8.7109375" defaultRowHeight="12.75"/>
  <cols>
    <col min="1" max="1" width="160.421875" style="0" bestFit="1" customWidth="1"/>
  </cols>
  <sheetData>
    <row r="1" s="78" customFormat="1" ht="12.75">
      <c r="A1" s="77" t="s">
        <v>116</v>
      </c>
    </row>
    <row r="2" s="78" customFormat="1" ht="12.75">
      <c r="A2" s="77" t="s">
        <v>117</v>
      </c>
    </row>
    <row r="3" s="78" customFormat="1" ht="12.75">
      <c r="A3" s="77" t="s">
        <v>118</v>
      </c>
    </row>
    <row r="4" s="78" customFormat="1" ht="12.75">
      <c r="A4" s="77" t="s">
        <v>9</v>
      </c>
    </row>
    <row r="5" s="78" customFormat="1" ht="12.75">
      <c r="A5" s="77" t="s">
        <v>10</v>
      </c>
    </row>
    <row r="6" s="78" customFormat="1" ht="12.75">
      <c r="A6" s="77" t="s">
        <v>11</v>
      </c>
    </row>
    <row r="7" s="78" customFormat="1" ht="12.75">
      <c r="A7" s="77" t="s">
        <v>12</v>
      </c>
    </row>
    <row r="8" s="78" customFormat="1" ht="12.75">
      <c r="A8" s="77" t="s">
        <v>13</v>
      </c>
    </row>
    <row r="9" s="78" customFormat="1" ht="12.75">
      <c r="A9" s="77" t="s">
        <v>14</v>
      </c>
    </row>
    <row r="10" s="78" customFormat="1" ht="12.75">
      <c r="A10" s="77" t="s">
        <v>15</v>
      </c>
    </row>
    <row r="11" s="78" customFormat="1" ht="12.75">
      <c r="A11" s="77" t="s">
        <v>16</v>
      </c>
    </row>
    <row r="12" s="78" customFormat="1" ht="12.75">
      <c r="A12" s="77" t="s">
        <v>17</v>
      </c>
    </row>
    <row r="13" s="78" customFormat="1" ht="12.75">
      <c r="A13" s="77" t="s">
        <v>18</v>
      </c>
    </row>
    <row r="14" s="78" customFormat="1" ht="12.75">
      <c r="A14" s="77" t="s">
        <v>6</v>
      </c>
    </row>
    <row r="15" s="78" customFormat="1" ht="12.75">
      <c r="A15" s="77" t="s">
        <v>4</v>
      </c>
    </row>
    <row r="16" s="78" customFormat="1" ht="12.75">
      <c r="A16" s="79" t="s">
        <v>3</v>
      </c>
    </row>
    <row r="17" s="78" customFormat="1" ht="12.75">
      <c r="A17" s="77" t="s">
        <v>0</v>
      </c>
    </row>
    <row r="18" s="78" customFormat="1" ht="12.75">
      <c r="A18" s="77" t="s">
        <v>1</v>
      </c>
    </row>
    <row r="19" s="78" customFormat="1" ht="12.75">
      <c r="A19" s="77" t="s">
        <v>2</v>
      </c>
    </row>
  </sheetData>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Brad Jolliff</cp:lastModifiedBy>
  <dcterms:created xsi:type="dcterms:W3CDTF">2003-10-15T21:11:36Z</dcterms:created>
  <dcterms:modified xsi:type="dcterms:W3CDTF">2011-01-25T19:09:02Z</dcterms:modified>
  <cp:category/>
  <cp:version/>
  <cp:contentType/>
  <cp:contentStatus/>
</cp:coreProperties>
</file>