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32100" windowHeight="19140" activeTab="0"/>
  </bookViews>
  <sheets>
    <sheet name="all_data" sheetId="1" r:id="rId1"/>
    <sheet name="averages" sheetId="2" r:id="rId2"/>
    <sheet name="References" sheetId="3" r:id="rId3"/>
  </sheets>
  <definedNames/>
  <calcPr fullCalcOnLoad="1"/>
</workbook>
</file>

<file path=xl/sharedStrings.xml><?xml version="1.0" encoding="utf-8"?>
<sst xmlns="http://schemas.openxmlformats.org/spreadsheetml/2006/main" count="262" uniqueCount="136">
  <si>
    <t>TiO2 4-8</t>
  </si>
  <si>
    <t>TiO2 &gt;8</t>
  </si>
  <si>
    <t>A15 Gr B</t>
  </si>
  <si>
    <t>Grn B T2</t>
  </si>
  <si>
    <t>Table A3.12. Volcanic glass group average compositions, arranged from lowest to highest TiO2 concentration</t>
  </si>
  <si>
    <t>Mg/(Mg+Fe)</t>
  </si>
  <si>
    <t>Ni/Co</t>
  </si>
  <si>
    <t>&lt;1.4</t>
  </si>
  <si>
    <t>&lt;0.3</t>
  </si>
  <si>
    <t>Delano, J. W., Apollo 15 green glass:  chemistry and possible origin, Proc. Lunar Sci. Conf. 10th, 275-300, 1979.</t>
  </si>
  <si>
    <t>Delano, J. W., Pristine lunar glasses: criteria, data, and implications, Proc. Lunar Planet. Sci. Conf., 16th, Part 2, J. Geophys. Res., 91, D201-D213, 1986.</t>
  </si>
  <si>
    <t>Shearer, C. K., and J. J. Papike, Exploring volcanism on the Moon: A perspective from volcanic picritic glass beads, Geochim. Cosmochim. Acta, 57, 4785-4812, 1993.</t>
  </si>
  <si>
    <t>Papike, J. J., G. Ryder, and C. K. Shearer (1998), Lunar Samples (Ch. 5), in Planetary Materials, edited by J. J. Papike, pp. 1-234, Mineralogical Society of America, Washington, D.C., USA.</t>
  </si>
  <si>
    <t>SiO2</t>
  </si>
  <si>
    <t>TiO2</t>
  </si>
  <si>
    <t>Al2O3</t>
  </si>
  <si>
    <t>Cr2O3</t>
  </si>
  <si>
    <t>FeO</t>
  </si>
  <si>
    <t>MnO</t>
  </si>
  <si>
    <t>MgO</t>
  </si>
  <si>
    <t>CaO</t>
  </si>
  <si>
    <t>Na2O</t>
  </si>
  <si>
    <t>K2O</t>
  </si>
  <si>
    <t>Sc</t>
  </si>
  <si>
    <t>V</t>
  </si>
  <si>
    <t>Ni</t>
  </si>
  <si>
    <t>Co</t>
  </si>
  <si>
    <t>Sr</t>
  </si>
  <si>
    <t>Zr</t>
  </si>
  <si>
    <t>Ba</t>
  </si>
  <si>
    <t>La</t>
  </si>
  <si>
    <t>Ce</t>
  </si>
  <si>
    <t>Nd</t>
  </si>
  <si>
    <t>Sm</t>
  </si>
  <si>
    <t>Eu</t>
  </si>
  <si>
    <t>Dy</t>
  </si>
  <si>
    <t>Er</t>
  </si>
  <si>
    <t>Yb</t>
  </si>
  <si>
    <t>Or</t>
  </si>
  <si>
    <t>Ab</t>
  </si>
  <si>
    <t>An</t>
  </si>
  <si>
    <t>Cm</t>
  </si>
  <si>
    <t>Il</t>
  </si>
  <si>
    <t>total</t>
  </si>
  <si>
    <t>na</t>
  </si>
  <si>
    <t>n.a.</t>
  </si>
  <si>
    <t>&lt;50</t>
  </si>
  <si>
    <t>&lt;22</t>
  </si>
  <si>
    <t>A15 grn C</t>
  </si>
  <si>
    <t>A15 grn A</t>
  </si>
  <si>
    <t>A16 grn B</t>
  </si>
  <si>
    <t>A15 Grn D</t>
  </si>
  <si>
    <t>A15 grn E</t>
  </si>
  <si>
    <t>A14 VLT</t>
  </si>
  <si>
    <t>A11 grn</t>
  </si>
  <si>
    <t>A17 VLT</t>
  </si>
  <si>
    <t>A14 grn A</t>
  </si>
  <si>
    <t>LAP</t>
  </si>
  <si>
    <t>A15 yel</t>
  </si>
  <si>
    <t>A14 yel</t>
  </si>
  <si>
    <t>A17 yel</t>
  </si>
  <si>
    <t>A17 org 74220</t>
  </si>
  <si>
    <t>A17 org 1</t>
  </si>
  <si>
    <t>A15 org</t>
  </si>
  <si>
    <t>A17 org 2</t>
  </si>
  <si>
    <t>A11 org</t>
  </si>
  <si>
    <t>A14 org</t>
  </si>
  <si>
    <t>A15 red</t>
  </si>
  <si>
    <t>A14 red-blk</t>
  </si>
  <si>
    <t>A12 red</t>
  </si>
  <si>
    <t>Q</t>
  </si>
  <si>
    <t>Fo</t>
  </si>
  <si>
    <t>Fa</t>
  </si>
  <si>
    <t>Volcanic Glass</t>
  </si>
  <si>
    <t xml:space="preserve">An </t>
  </si>
  <si>
    <t>Mg'</t>
  </si>
  <si>
    <t>A14 GrB T1</t>
  </si>
  <si>
    <t>A14 Gr T2</t>
  </si>
  <si>
    <t>extrap</t>
  </si>
  <si>
    <t>7a</t>
  </si>
  <si>
    <t>7b</t>
  </si>
  <si>
    <t>9a</t>
  </si>
  <si>
    <t>9b</t>
  </si>
  <si>
    <t>A17</t>
  </si>
  <si>
    <t>A15</t>
  </si>
  <si>
    <t>A14</t>
  </si>
  <si>
    <t>A11</t>
  </si>
  <si>
    <t>A16</t>
  </si>
  <si>
    <t>Grn B T1</t>
  </si>
  <si>
    <t>VLT</t>
  </si>
  <si>
    <t>A12</t>
  </si>
  <si>
    <t>&lt;0.01</t>
  </si>
  <si>
    <t>Grn C</t>
  </si>
  <si>
    <t>Grn A</t>
  </si>
  <si>
    <t>Grn B</t>
  </si>
  <si>
    <t>Grn D</t>
  </si>
  <si>
    <t>Grn E</t>
  </si>
  <si>
    <t>Grn</t>
  </si>
  <si>
    <t>Yel</t>
  </si>
  <si>
    <t>Orn 1</t>
  </si>
  <si>
    <t>Orn</t>
  </si>
  <si>
    <t>Orn 2</t>
  </si>
  <si>
    <t>Red</t>
  </si>
  <si>
    <t>Red-Blk</t>
  </si>
  <si>
    <t>Normative mineral proportions (weight %)</t>
  </si>
  <si>
    <t>Di Wo</t>
  </si>
  <si>
    <t>Di En</t>
  </si>
  <si>
    <t>Di Fs</t>
  </si>
  <si>
    <t>excess Wo</t>
  </si>
  <si>
    <t>Hy En</t>
  </si>
  <si>
    <t>Hy Fs</t>
  </si>
  <si>
    <t>sum Plg</t>
  </si>
  <si>
    <t>sum Cpx</t>
  </si>
  <si>
    <t>sum Opx</t>
  </si>
  <si>
    <t>sum Ol</t>
  </si>
  <si>
    <t>sum En</t>
  </si>
  <si>
    <t>sum Fs</t>
  </si>
  <si>
    <r>
      <t>SiO</t>
    </r>
    <r>
      <rPr>
        <vertAlign val="subscript"/>
        <sz val="8"/>
        <rFont val="Times New Roman"/>
        <family val="1"/>
      </rPr>
      <t>2</t>
    </r>
  </si>
  <si>
    <r>
      <t>TiO</t>
    </r>
    <r>
      <rPr>
        <vertAlign val="subscript"/>
        <sz val="8"/>
        <rFont val="Times New Roman"/>
        <family val="1"/>
      </rPr>
      <t>2</t>
    </r>
  </si>
  <si>
    <r>
      <t>Al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</si>
  <si>
    <r>
      <t>Cr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</si>
  <si>
    <r>
      <t>Na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</si>
  <si>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r>
      <t>K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</si>
  <si>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t>Total</t>
  </si>
  <si>
    <t>trace elements (ppm)</t>
  </si>
  <si>
    <t>oxides (wt.%)</t>
  </si>
  <si>
    <t>Mg' = molar MgO/(MgO+FeO)</t>
  </si>
  <si>
    <t>min</t>
  </si>
  <si>
    <t>max</t>
  </si>
  <si>
    <t>avg</t>
  </si>
  <si>
    <t>std</t>
  </si>
  <si>
    <t>low Ti</t>
  </si>
  <si>
    <t>med Ti</t>
  </si>
  <si>
    <t>high Ti</t>
  </si>
  <si>
    <t>TiO2 &lt;1</t>
  </si>
  <si>
    <t>TiO2 1-4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</si>
</sst>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0.0000"/>
    <numFmt numFmtId="171" formatCode="0.0"/>
    <numFmt numFmtId="172" formatCode="0.000"/>
    <numFmt numFmtId="173" formatCode="0.00000000"/>
    <numFmt numFmtId="174" formatCode="0.0000000"/>
    <numFmt numFmtId="175" formatCode="0.000000"/>
    <numFmt numFmtId="176" formatCode="0.00000"/>
    <numFmt numFmtId="177" formatCode="0.000000000"/>
    <numFmt numFmtId="178" formatCode="0.0000000000"/>
    <numFmt numFmtId="179" formatCode="0.00000000000"/>
    <numFmt numFmtId="180" formatCode="0.0_)"/>
    <numFmt numFmtId="181" formatCode="0.000_)"/>
    <numFmt numFmtId="182" formatCode="0_)"/>
    <numFmt numFmtId="183" formatCode="0.00_)"/>
    <numFmt numFmtId="184" formatCode="???0.00"/>
    <numFmt numFmtId="185" formatCode="???0.0"/>
    <numFmt numFmtId="186" formatCode="???0.000"/>
    <numFmt numFmtId="187" formatCode="???0"/>
    <numFmt numFmtId="188" formatCode="0E+00"/>
    <numFmt numFmtId="189" formatCode="General"/>
    <numFmt numFmtId="190" formatCode="0"/>
  </numFmts>
  <fonts count="26">
    <font>
      <sz val="10"/>
      <name val="Arial"/>
      <family val="0"/>
    </font>
    <font>
      <b/>
      <sz val="10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sz val="11"/>
      <color indexed="8"/>
      <name val="Arial"/>
      <family val="0"/>
    </font>
    <font>
      <b/>
      <sz val="14"/>
      <color indexed="8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vertAlign val="subscript"/>
      <sz val="8"/>
      <name val="Times New Roman"/>
      <family val="1"/>
    </font>
    <font>
      <sz val="9"/>
      <name val="Times New Roman"/>
      <family val="1"/>
    </font>
    <font>
      <sz val="8"/>
      <color indexed="10"/>
      <name val="Times New Roman"/>
      <family val="1"/>
    </font>
    <font>
      <sz val="9.75"/>
      <color indexed="8"/>
      <name val="Arial"/>
      <family val="0"/>
    </font>
    <font>
      <b/>
      <sz val="11.5"/>
      <color indexed="8"/>
      <name val="Arial"/>
      <family val="0"/>
    </font>
    <font>
      <sz val="14"/>
      <color indexed="8"/>
      <name val="Arial Rounded MT Bold"/>
      <family val="0"/>
    </font>
    <font>
      <sz val="8.25"/>
      <color indexed="8"/>
      <name val="Arial"/>
      <family val="0"/>
    </font>
    <font>
      <sz val="9.5"/>
      <color indexed="8"/>
      <name val="Arial Rounded MT Bold"/>
      <family val="0"/>
    </font>
    <font>
      <sz val="12"/>
      <color indexed="8"/>
      <name val="Arial Rounded MT Bold"/>
      <family val="0"/>
    </font>
    <font>
      <sz val="9.5"/>
      <color indexed="8"/>
      <name val="Arial"/>
      <family val="0"/>
    </font>
    <font>
      <sz val="1"/>
      <color indexed="8"/>
      <name val="Arial Rounded MT Bold"/>
      <family val="0"/>
    </font>
    <font>
      <sz val="13.25"/>
      <color indexed="8"/>
      <name val="Arial Rounded MT Bold"/>
      <family val="0"/>
    </font>
    <font>
      <sz val="8.7"/>
      <color indexed="8"/>
      <name val="Arial"/>
      <family val="0"/>
    </font>
    <font>
      <sz val="10.75"/>
      <color indexed="8"/>
      <name val="Arial Rounded MT Bold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184" fontId="7" fillId="0" borderId="0" xfId="0" applyNumberFormat="1" applyFont="1" applyAlignment="1">
      <alignment horizontal="left"/>
    </xf>
    <xf numFmtId="184" fontId="8" fillId="0" borderId="0" xfId="0" applyNumberFormat="1" applyFont="1" applyAlignment="1">
      <alignment horizontal="left"/>
    </xf>
    <xf numFmtId="172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  <xf numFmtId="172" fontId="7" fillId="0" borderId="0" xfId="0" applyNumberFormat="1" applyFont="1" applyAlignment="1">
      <alignment horizontal="center"/>
    </xf>
    <xf numFmtId="185" fontId="7" fillId="0" borderId="0" xfId="0" applyNumberFormat="1" applyFont="1" applyAlignment="1">
      <alignment horizontal="left"/>
    </xf>
    <xf numFmtId="186" fontId="7" fillId="0" borderId="0" xfId="0" applyNumberFormat="1" applyFont="1" applyAlignment="1">
      <alignment horizontal="left"/>
    </xf>
    <xf numFmtId="184" fontId="7" fillId="0" borderId="0" xfId="0" applyNumberFormat="1" applyFont="1" applyBorder="1" applyAlignment="1">
      <alignment horizontal="left"/>
    </xf>
    <xf numFmtId="185" fontId="7" fillId="0" borderId="0" xfId="0" applyNumberFormat="1" applyFont="1" applyBorder="1" applyAlignment="1">
      <alignment horizontal="left"/>
    </xf>
    <xf numFmtId="185" fontId="7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 horizontal="right"/>
    </xf>
    <xf numFmtId="185" fontId="10" fillId="0" borderId="0" xfId="0" applyNumberFormat="1" applyFont="1" applyBorder="1" applyAlignment="1">
      <alignment horizontal="left"/>
    </xf>
    <xf numFmtId="185" fontId="11" fillId="0" borderId="0" xfId="0" applyNumberFormat="1" applyFont="1" applyBorder="1" applyAlignment="1">
      <alignment horizontal="left"/>
    </xf>
    <xf numFmtId="184" fontId="23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184" fontId="24" fillId="0" borderId="0" xfId="0" applyNumberFormat="1" applyFont="1" applyAlignment="1">
      <alignment horizontal="left"/>
    </xf>
    <xf numFmtId="187" fontId="25" fillId="0" borderId="0" xfId="0" applyNumberFormat="1" applyFont="1" applyAlignment="1">
      <alignment horizontal="left"/>
    </xf>
    <xf numFmtId="187" fontId="24" fillId="0" borderId="0" xfId="0" applyNumberFormat="1" applyFont="1" applyAlignment="1">
      <alignment horizontal="left"/>
    </xf>
    <xf numFmtId="185" fontId="24" fillId="0" borderId="0" xfId="0" applyNumberFormat="1" applyFont="1" applyAlignment="1">
      <alignment horizontal="left"/>
    </xf>
    <xf numFmtId="2" fontId="24" fillId="0" borderId="0" xfId="0" applyNumberFormat="1" applyFont="1" applyAlignment="1">
      <alignment horizontal="left"/>
    </xf>
    <xf numFmtId="184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87" fontId="24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171" fontId="24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85" fontId="24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Volcanic glass</a:t>
            </a:r>
          </a:p>
        </c:rich>
      </c:tx>
      <c:layout>
        <c:manualLayout>
          <c:xMode val="factor"/>
          <c:yMode val="factor"/>
          <c:x val="-0.25325"/>
          <c:y val="0.06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2825"/>
          <c:w val="0.93875"/>
          <c:h val="0.89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averages!$A$6</c:f>
              <c:strCache>
                <c:ptCount val="1"/>
                <c:pt idx="0">
                  <c:v>TiO2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averages!$B$9:$Z$9</c:f>
              <c:numCache/>
            </c:numRef>
          </c:xVal>
          <c:yVal>
            <c:numRef>
              <c:f>averages!$B$6:$Z$6</c:f>
              <c:numCache/>
            </c:numRef>
          </c:yVal>
          <c:smooth val="0"/>
        </c:ser>
        <c:axId val="26082857"/>
        <c:axId val="33419122"/>
      </c:scatterChart>
      <c:valAx>
        <c:axId val="26082857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FeO (wt.%)</a:t>
                </a:r>
              </a:p>
            </c:rich>
          </c:tx>
          <c:layout>
            <c:manualLayout>
              <c:xMode val="factor"/>
              <c:yMode val="factor"/>
              <c:x val="-0.02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19122"/>
        <c:crosses val="autoZero"/>
        <c:crossBetween val="midCat"/>
        <c:dispUnits/>
        <c:majorUnit val="5"/>
      </c:valAx>
      <c:valAx>
        <c:axId val="33419122"/>
        <c:scaling>
          <c:orientation val="minMax"/>
          <c:max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TiO2 (wt.%)</a:t>
                </a:r>
              </a:p>
            </c:rich>
          </c:tx>
          <c:layout>
            <c:manualLayout>
              <c:xMode val="factor"/>
              <c:yMode val="factor"/>
              <c:x val="-0.013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82857"/>
        <c:crosses val="autoZero"/>
        <c:crossBetween val="midCat"/>
        <c:dispUnits/>
        <c:minorUnit val="1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Volcanic Glass</a:t>
            </a:r>
          </a:p>
        </c:rich>
      </c:tx>
      <c:layout>
        <c:manualLayout>
          <c:xMode val="factor"/>
          <c:yMode val="factor"/>
          <c:x val="-0.2675"/>
          <c:y val="0.05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"/>
          <c:w val="0.93675"/>
          <c:h val="0.90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averages!$A$29</c:f>
              <c:strCache>
                <c:ptCount val="1"/>
                <c:pt idx="0">
                  <c:v>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averages!$B$9:$Z$9</c:f>
              <c:numCache/>
            </c:numRef>
          </c:xVal>
          <c:yVal>
            <c:numRef>
              <c:f>averages!$B$29:$Z$29</c:f>
              <c:numCache/>
            </c:numRef>
          </c:yVal>
          <c:smooth val="0"/>
        </c:ser>
        <c:axId val="32336643"/>
        <c:axId val="22594332"/>
      </c:scatterChart>
      <c:valAx>
        <c:axId val="32336643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FeO (wt.%)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2594332"/>
        <c:crosses val="autoZero"/>
        <c:crossBetween val="midCat"/>
        <c:dispUnits/>
        <c:majorUnit val="5"/>
        <c:minorUnit val="1"/>
      </c:valAx>
      <c:valAx>
        <c:axId val="22594332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Ce (ppm)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2336643"/>
        <c:crosses val="autoZero"/>
        <c:crossBetween val="midCat"/>
        <c:dispUnits/>
        <c:majorUnit val="1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>
                <a:solidFill>
                  <a:srgbClr val="000000"/>
                </a:solidFill>
              </a:rPr>
              <a:t>volcanic glass</a:t>
            </a:r>
          </a:p>
        </c:rich>
      </c:tx>
      <c:layout>
        <c:manualLayout>
          <c:xMode val="factor"/>
          <c:yMode val="factor"/>
          <c:x val="-0.2455"/>
          <c:y val="0.09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3575"/>
          <c:w val="0.8935"/>
          <c:h val="0.90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averages!$A$80</c:f>
              <c:strCache>
                <c:ptCount val="1"/>
                <c:pt idx="0">
                  <c:v>VLT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averages!$B$79:$Z$79</c:f>
              <c:numCache/>
            </c:numRef>
          </c:xVal>
          <c:yVal>
            <c:numRef>
              <c:f>averages!$B$80:$Z$80</c:f>
              <c:numCache/>
            </c:numRef>
          </c:yVal>
          <c:smooth val="0"/>
        </c:ser>
        <c:ser>
          <c:idx val="1"/>
          <c:order val="1"/>
          <c:tx>
            <c:strRef>
              <c:f>averages!$A$81</c:f>
              <c:strCache>
                <c:ptCount val="1"/>
                <c:pt idx="0">
                  <c:v>low Ti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averages!$B$79:$Z$79</c:f>
              <c:numCache/>
            </c:numRef>
          </c:xVal>
          <c:yVal>
            <c:numRef>
              <c:f>averages!$B$81:$Z$81</c:f>
              <c:numCache/>
            </c:numRef>
          </c:yVal>
          <c:smooth val="0"/>
        </c:ser>
        <c:ser>
          <c:idx val="2"/>
          <c:order val="2"/>
          <c:tx>
            <c:strRef>
              <c:f>averages!$A$82</c:f>
              <c:strCache>
                <c:ptCount val="1"/>
                <c:pt idx="0">
                  <c:v>med Ti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averages!$B$79:$Z$79</c:f>
              <c:numCache/>
            </c:numRef>
          </c:xVal>
          <c:yVal>
            <c:numRef>
              <c:f>averages!$B$82:$Z$82</c:f>
              <c:numCache/>
            </c:numRef>
          </c:yVal>
          <c:smooth val="0"/>
        </c:ser>
        <c:ser>
          <c:idx val="3"/>
          <c:order val="3"/>
          <c:tx>
            <c:strRef>
              <c:f>averages!$A$83</c:f>
              <c:strCache>
                <c:ptCount val="1"/>
                <c:pt idx="0">
                  <c:v>high Ti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averages!$B$79:$Z$79</c:f>
              <c:numCache/>
            </c:numRef>
          </c:xVal>
          <c:yVal>
            <c:numRef>
              <c:f>averages!$B$83:$Z$83</c:f>
              <c:numCache/>
            </c:numRef>
          </c:yVal>
          <c:smooth val="0"/>
        </c:ser>
        <c:axId val="2022397"/>
        <c:axId val="18201574"/>
      </c:scatterChart>
      <c:valAx>
        <c:axId val="2022397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FeO (wt.%)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8201574"/>
        <c:crosses val="autoZero"/>
        <c:crossBetween val="midCat"/>
        <c:dispUnits/>
        <c:majorUnit val="5"/>
      </c:valAx>
      <c:valAx>
        <c:axId val="18201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TiO2 (wt.%)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022397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1"/>
          <c:y val="0.474"/>
          <c:w val="0.067"/>
          <c:h val="0.1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>
                <a:solidFill>
                  <a:srgbClr val="000000"/>
                </a:solidFill>
              </a:rPr>
              <a:t>volcanic glass</a:t>
            </a:r>
          </a:p>
        </c:rich>
      </c:tx>
      <c:layout>
        <c:manualLayout>
          <c:xMode val="factor"/>
          <c:yMode val="factor"/>
          <c:x val="-0.258"/>
          <c:y val="0.08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405"/>
          <c:w val="0.852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averages!$A$113</c:f>
              <c:strCache>
                <c:ptCount val="1"/>
                <c:pt idx="0">
                  <c:v>TiO2 &lt;1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averages!$B$112:$Z$112</c:f>
              <c:numCache/>
            </c:numRef>
          </c:xVal>
          <c:yVal>
            <c:numRef>
              <c:f>averages!$B$113:$Z$113</c:f>
              <c:numCache/>
            </c:numRef>
          </c:yVal>
          <c:smooth val="0"/>
        </c:ser>
        <c:ser>
          <c:idx val="1"/>
          <c:order val="1"/>
          <c:tx>
            <c:strRef>
              <c:f>averages!$A$114</c:f>
              <c:strCache>
                <c:ptCount val="1"/>
                <c:pt idx="0">
                  <c:v>TiO2 1-4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averages!$B$112:$Z$112</c:f>
              <c:numCache/>
            </c:numRef>
          </c:xVal>
          <c:yVal>
            <c:numRef>
              <c:f>averages!$B$114:$Z$114</c:f>
              <c:numCache/>
            </c:numRef>
          </c:yVal>
          <c:smooth val="0"/>
        </c:ser>
        <c:ser>
          <c:idx val="2"/>
          <c:order val="2"/>
          <c:tx>
            <c:strRef>
              <c:f>averages!$A$115</c:f>
              <c:strCache>
                <c:ptCount val="1"/>
                <c:pt idx="0">
                  <c:v>TiO2 4-8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averages!$B$112:$Z$112</c:f>
              <c:numCache/>
            </c:numRef>
          </c:xVal>
          <c:yVal>
            <c:numRef>
              <c:f>averages!$B$115:$Z$115</c:f>
              <c:numCache/>
            </c:numRef>
          </c:yVal>
          <c:smooth val="0"/>
        </c:ser>
        <c:ser>
          <c:idx val="3"/>
          <c:order val="3"/>
          <c:tx>
            <c:strRef>
              <c:f>averages!$A$116</c:f>
              <c:strCache>
                <c:ptCount val="1"/>
                <c:pt idx="0">
                  <c:v>TiO2 &gt;8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averages!$B$112:$Z$112</c:f>
              <c:numCache/>
            </c:numRef>
          </c:xVal>
          <c:yVal>
            <c:numRef>
              <c:f>averages!$B$116:$Z$116</c:f>
              <c:numCache/>
            </c:numRef>
          </c:yVal>
          <c:smooth val="0"/>
        </c:ser>
        <c:axId val="29596439"/>
        <c:axId val="65041360"/>
      </c:scatterChart>
      <c:valAx>
        <c:axId val="29596439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0" i="0" u="none" baseline="0"/>
                  <a:t>FeO (wt.%)</a:t>
                </a:r>
              </a:p>
            </c:rich>
          </c:tx>
          <c:layout>
            <c:manualLayout>
              <c:xMode val="factor"/>
              <c:yMode val="factor"/>
              <c:x val="-0.02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65041360"/>
        <c:crosses val="autoZero"/>
        <c:crossBetween val="midCat"/>
        <c:dispUnits/>
        <c:majorUnit val="5"/>
      </c:valAx>
      <c:valAx>
        <c:axId val="65041360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0" i="0" u="none" baseline="0"/>
                  <a:t>Ce (ppm)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9596439"/>
        <c:crosses val="autoZero"/>
        <c:crossBetween val="midCat"/>
        <c:dispUnits/>
        <c:majorUnit val="1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225"/>
          <c:y val="0.403"/>
          <c:w val="0.08275"/>
          <c:h val="0.1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9525</xdr:colOff>
      <xdr:row>4</xdr:row>
      <xdr:rowOff>9525</xdr:rowOff>
    </xdr:from>
    <xdr:to>
      <xdr:col>42</xdr:col>
      <xdr:colOff>390525</xdr:colOff>
      <xdr:row>27</xdr:row>
      <xdr:rowOff>104775</xdr:rowOff>
    </xdr:to>
    <xdr:graphicFrame>
      <xdr:nvGraphicFramePr>
        <xdr:cNvPr id="1" name="Chart 1"/>
        <xdr:cNvGraphicFramePr/>
      </xdr:nvGraphicFramePr>
      <xdr:xfrm>
        <a:off x="17106900" y="733425"/>
        <a:ext cx="62865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9525</xdr:colOff>
      <xdr:row>28</xdr:row>
      <xdr:rowOff>0</xdr:rowOff>
    </xdr:from>
    <xdr:to>
      <xdr:col>42</xdr:col>
      <xdr:colOff>390525</xdr:colOff>
      <xdr:row>52</xdr:row>
      <xdr:rowOff>142875</xdr:rowOff>
    </xdr:to>
    <xdr:graphicFrame>
      <xdr:nvGraphicFramePr>
        <xdr:cNvPr id="2" name="Chart 2"/>
        <xdr:cNvGraphicFramePr/>
      </xdr:nvGraphicFramePr>
      <xdr:xfrm>
        <a:off x="17106900" y="4381500"/>
        <a:ext cx="628650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84</xdr:row>
      <xdr:rowOff>9525</xdr:rowOff>
    </xdr:from>
    <xdr:to>
      <xdr:col>15</xdr:col>
      <xdr:colOff>219075</xdr:colOff>
      <xdr:row>107</xdr:row>
      <xdr:rowOff>0</xdr:rowOff>
    </xdr:to>
    <xdr:graphicFrame>
      <xdr:nvGraphicFramePr>
        <xdr:cNvPr id="3" name="Chart 3"/>
        <xdr:cNvGraphicFramePr/>
      </xdr:nvGraphicFramePr>
      <xdr:xfrm>
        <a:off x="704850" y="12934950"/>
        <a:ext cx="7410450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57150</xdr:colOff>
      <xdr:row>84</xdr:row>
      <xdr:rowOff>9525</xdr:rowOff>
    </xdr:from>
    <xdr:to>
      <xdr:col>29</xdr:col>
      <xdr:colOff>238125</xdr:colOff>
      <xdr:row>107</xdr:row>
      <xdr:rowOff>0</xdr:rowOff>
    </xdr:to>
    <xdr:graphicFrame>
      <xdr:nvGraphicFramePr>
        <xdr:cNvPr id="4" name="Chart 4"/>
        <xdr:cNvGraphicFramePr/>
      </xdr:nvGraphicFramePr>
      <xdr:xfrm>
        <a:off x="8467725" y="12934950"/>
        <a:ext cx="7096125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22</xdr:col>
      <xdr:colOff>38100</xdr:colOff>
      <xdr:row>98</xdr:row>
      <xdr:rowOff>28575</xdr:rowOff>
    </xdr:from>
    <xdr:ext cx="295275" cy="219075"/>
    <xdr:sp>
      <xdr:nvSpPr>
        <xdr:cNvPr id="5" name="Text Box 5"/>
        <xdr:cNvSpPr txBox="1">
          <a:spLocks noChangeArrowheads="1"/>
        </xdr:cNvSpPr>
      </xdr:nvSpPr>
      <xdr:spPr>
        <a:xfrm>
          <a:off x="11534775" y="15220950"/>
          <a:ext cx="295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A14</a:t>
          </a:r>
        </a:p>
      </xdr:txBody>
    </xdr:sp>
    <xdr:clientData/>
  </xdr:oneCellAnchor>
  <xdr:twoCellAnchor>
    <xdr:from>
      <xdr:col>22</xdr:col>
      <xdr:colOff>361950</xdr:colOff>
      <xdr:row>96</xdr:row>
      <xdr:rowOff>152400</xdr:rowOff>
    </xdr:from>
    <xdr:to>
      <xdr:col>25</xdr:col>
      <xdr:colOff>152400</xdr:colOff>
      <xdr:row>98</xdr:row>
      <xdr:rowOff>57150</xdr:rowOff>
    </xdr:to>
    <xdr:sp>
      <xdr:nvSpPr>
        <xdr:cNvPr id="6" name="Line 7"/>
        <xdr:cNvSpPr>
          <a:spLocks/>
        </xdr:cNvSpPr>
      </xdr:nvSpPr>
      <xdr:spPr>
        <a:xfrm flipV="1">
          <a:off x="11858625" y="15020925"/>
          <a:ext cx="13335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390525</xdr:colOff>
      <xdr:row>98</xdr:row>
      <xdr:rowOff>133350</xdr:rowOff>
    </xdr:from>
    <xdr:to>
      <xdr:col>25</xdr:col>
      <xdr:colOff>371475</xdr:colOff>
      <xdr:row>99</xdr:row>
      <xdr:rowOff>57150</xdr:rowOff>
    </xdr:to>
    <xdr:sp>
      <xdr:nvSpPr>
        <xdr:cNvPr id="7" name="Line 8"/>
        <xdr:cNvSpPr>
          <a:spLocks/>
        </xdr:cNvSpPr>
      </xdr:nvSpPr>
      <xdr:spPr>
        <a:xfrm>
          <a:off x="11887200" y="15325725"/>
          <a:ext cx="15240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371475</xdr:colOff>
      <xdr:row>96</xdr:row>
      <xdr:rowOff>85725</xdr:rowOff>
    </xdr:from>
    <xdr:to>
      <xdr:col>27</xdr:col>
      <xdr:colOff>38100</xdr:colOff>
      <xdr:row>98</xdr:row>
      <xdr:rowOff>95250</xdr:rowOff>
    </xdr:to>
    <xdr:sp>
      <xdr:nvSpPr>
        <xdr:cNvPr id="8" name="Line 9"/>
        <xdr:cNvSpPr>
          <a:spLocks/>
        </xdr:cNvSpPr>
      </xdr:nvSpPr>
      <xdr:spPr>
        <a:xfrm flipV="1">
          <a:off x="11868150" y="14954250"/>
          <a:ext cx="23145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1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32" sqref="A32"/>
    </sheetView>
  </sheetViews>
  <sheetFormatPr defaultColWidth="8.8515625" defaultRowHeight="12.75"/>
  <cols>
    <col min="1" max="1" width="8.8515625" style="0" customWidth="1"/>
    <col min="2" max="2" width="3.8515625" style="0" customWidth="1"/>
    <col min="3" max="7" width="9.28125" style="0" bestFit="1" customWidth="1"/>
    <col min="8" max="8" width="7.8515625" style="0" customWidth="1"/>
    <col min="9" max="9" width="8.7109375" style="0" customWidth="1"/>
    <col min="10" max="11" width="9.7109375" style="0" bestFit="1" customWidth="1"/>
    <col min="12" max="13" width="9.28125" style="0" bestFit="1" customWidth="1"/>
    <col min="14" max="14" width="9.7109375" style="0" customWidth="1"/>
    <col min="15" max="15" width="10.421875" style="35" customWidth="1"/>
    <col min="16" max="16" width="9.8515625" style="0" customWidth="1"/>
    <col min="17" max="18" width="8.140625" style="0" bestFit="1" customWidth="1"/>
    <col min="19" max="20" width="7.421875" style="0" bestFit="1" customWidth="1"/>
    <col min="21" max="22" width="8.140625" style="0" bestFit="1" customWidth="1"/>
    <col min="23" max="24" width="9.28125" style="0" bestFit="1" customWidth="1"/>
    <col min="25" max="25" width="7.00390625" style="0" bestFit="1" customWidth="1"/>
    <col min="26" max="26" width="7.28125" style="0" bestFit="1" customWidth="1"/>
    <col min="27" max="27" width="7.8515625" style="0" customWidth="1"/>
    <col min="28" max="31" width="7.28125" style="0" bestFit="1" customWidth="1"/>
    <col min="32" max="33" width="9.00390625" style="0" bestFit="1" customWidth="1"/>
    <col min="34" max="35" width="13.00390625" style="0" bestFit="1" customWidth="1"/>
    <col min="36" max="37" width="7.421875" style="0" bestFit="1" customWidth="1"/>
    <col min="38" max="39" width="9.00390625" style="0" bestFit="1" customWidth="1"/>
    <col min="40" max="48" width="7.421875" style="0" bestFit="1" customWidth="1"/>
    <col min="49" max="50" width="10.421875" style="0" bestFit="1" customWidth="1"/>
    <col min="51" max="53" width="7.421875" style="0" bestFit="1" customWidth="1"/>
  </cols>
  <sheetData>
    <row r="1" spans="1:25" ht="12">
      <c r="A1" s="1" t="s">
        <v>73</v>
      </c>
      <c r="N1" s="5" t="s">
        <v>79</v>
      </c>
      <c r="O1" s="34" t="s">
        <v>80</v>
      </c>
      <c r="P1" s="5">
        <v>8</v>
      </c>
      <c r="Q1" s="5" t="s">
        <v>81</v>
      </c>
      <c r="R1" s="5" t="s">
        <v>82</v>
      </c>
      <c r="Y1" t="s">
        <v>85</v>
      </c>
    </row>
    <row r="2" spans="3:53" ht="12">
      <c r="C2" t="s">
        <v>48</v>
      </c>
      <c r="D2" t="s">
        <v>48</v>
      </c>
      <c r="E2" t="s">
        <v>49</v>
      </c>
      <c r="F2" t="s">
        <v>49</v>
      </c>
      <c r="G2" t="s">
        <v>50</v>
      </c>
      <c r="H2" t="s">
        <v>2</v>
      </c>
      <c r="I2" t="s">
        <v>2</v>
      </c>
      <c r="J2" t="s">
        <v>51</v>
      </c>
      <c r="K2" t="s">
        <v>51</v>
      </c>
      <c r="L2" t="s">
        <v>52</v>
      </c>
      <c r="M2" t="s">
        <v>52</v>
      </c>
      <c r="N2" t="s">
        <v>76</v>
      </c>
      <c r="O2" s="35" t="s">
        <v>76</v>
      </c>
      <c r="P2" t="s">
        <v>77</v>
      </c>
      <c r="Q2" t="s">
        <v>53</v>
      </c>
      <c r="R2" t="s">
        <v>53</v>
      </c>
      <c r="S2" t="s">
        <v>54</v>
      </c>
      <c r="T2" t="s">
        <v>54</v>
      </c>
      <c r="U2" t="s">
        <v>55</v>
      </c>
      <c r="V2" t="s">
        <v>55</v>
      </c>
      <c r="W2" t="s">
        <v>56</v>
      </c>
      <c r="X2" t="s">
        <v>56</v>
      </c>
      <c r="Y2" t="s">
        <v>57</v>
      </c>
      <c r="Z2" t="s">
        <v>58</v>
      </c>
      <c r="AA2" t="s">
        <v>58</v>
      </c>
      <c r="AB2" t="s">
        <v>59</v>
      </c>
      <c r="AC2" t="s">
        <v>59</v>
      </c>
      <c r="AD2" t="s">
        <v>60</v>
      </c>
      <c r="AE2" t="s">
        <v>60</v>
      </c>
      <c r="AF2" t="s">
        <v>62</v>
      </c>
      <c r="AG2" t="s">
        <v>62</v>
      </c>
      <c r="AH2" t="s">
        <v>61</v>
      </c>
      <c r="AI2" t="s">
        <v>61</v>
      </c>
      <c r="AJ2" t="s">
        <v>63</v>
      </c>
      <c r="AK2" t="s">
        <v>63</v>
      </c>
      <c r="AL2" t="s">
        <v>64</v>
      </c>
      <c r="AM2" t="s">
        <v>64</v>
      </c>
      <c r="AN2" t="s">
        <v>65</v>
      </c>
      <c r="AO2" t="s">
        <v>65</v>
      </c>
      <c r="AP2" t="s">
        <v>65</v>
      </c>
      <c r="AQ2" t="s">
        <v>66</v>
      </c>
      <c r="AR2" t="s">
        <v>66</v>
      </c>
      <c r="AS2" t="s">
        <v>66</v>
      </c>
      <c r="AT2" t="s">
        <v>67</v>
      </c>
      <c r="AU2" t="s">
        <v>67</v>
      </c>
      <c r="AV2" t="s">
        <v>67</v>
      </c>
      <c r="AW2" t="s">
        <v>68</v>
      </c>
      <c r="AX2" t="s">
        <v>68</v>
      </c>
      <c r="AY2" t="s">
        <v>69</v>
      </c>
      <c r="AZ2" t="s">
        <v>69</v>
      </c>
      <c r="BA2" t="s">
        <v>69</v>
      </c>
    </row>
    <row r="3" spans="1:53" ht="12">
      <c r="A3" t="s">
        <v>13</v>
      </c>
      <c r="C3">
        <v>48.68</v>
      </c>
      <c r="D3">
        <v>47.55</v>
      </c>
      <c r="E3">
        <v>45.78</v>
      </c>
      <c r="F3">
        <v>46.04</v>
      </c>
      <c r="G3">
        <v>44.1</v>
      </c>
      <c r="H3">
        <v>45.68</v>
      </c>
      <c r="I3">
        <v>44.9</v>
      </c>
      <c r="J3">
        <v>45.01</v>
      </c>
      <c r="K3">
        <v>45</v>
      </c>
      <c r="L3">
        <v>45.18</v>
      </c>
      <c r="M3">
        <v>45.61</v>
      </c>
      <c r="N3">
        <v>44.41</v>
      </c>
      <c r="O3" s="35">
        <v>44.43</v>
      </c>
      <c r="P3">
        <v>45.71</v>
      </c>
      <c r="Q3">
        <v>46.53</v>
      </c>
      <c r="R3">
        <v>47.49</v>
      </c>
      <c r="S3">
        <v>44.5</v>
      </c>
      <c r="T3">
        <v>44.3</v>
      </c>
      <c r="U3">
        <v>46.3</v>
      </c>
      <c r="V3">
        <v>46</v>
      </c>
      <c r="W3">
        <v>44.81</v>
      </c>
      <c r="X3">
        <v>45.15</v>
      </c>
      <c r="Y3">
        <v>41.25</v>
      </c>
      <c r="Z3">
        <v>43.8</v>
      </c>
      <c r="AA3">
        <v>43.05</v>
      </c>
      <c r="AB3">
        <v>41.92</v>
      </c>
      <c r="AC3">
        <v>41.14</v>
      </c>
      <c r="AD3">
        <v>40.2</v>
      </c>
      <c r="AE3">
        <v>39.8</v>
      </c>
      <c r="AF3">
        <v>39.3</v>
      </c>
      <c r="AG3">
        <v>40.15</v>
      </c>
      <c r="AH3">
        <v>38.3</v>
      </c>
      <c r="AI3">
        <v>38.5</v>
      </c>
      <c r="AJ3">
        <v>37.21</v>
      </c>
      <c r="AK3">
        <v>37.48</v>
      </c>
      <c r="AL3">
        <v>39.04</v>
      </c>
      <c r="AM3">
        <v>39.28</v>
      </c>
      <c r="AN3">
        <v>38.14</v>
      </c>
      <c r="AO3">
        <v>38.25</v>
      </c>
      <c r="AP3">
        <v>38.42</v>
      </c>
      <c r="AQ3">
        <v>37.88</v>
      </c>
      <c r="AR3">
        <v>35.92</v>
      </c>
      <c r="AS3">
        <v>37.5</v>
      </c>
      <c r="AT3">
        <v>37.02</v>
      </c>
      <c r="AU3">
        <v>36.69</v>
      </c>
      <c r="AV3">
        <v>37.28</v>
      </c>
      <c r="AW3">
        <v>33.55</v>
      </c>
      <c r="AX3">
        <v>34.14</v>
      </c>
      <c r="AY3">
        <v>34.15</v>
      </c>
      <c r="AZ3">
        <v>32.97</v>
      </c>
      <c r="BA3">
        <v>34.51</v>
      </c>
    </row>
    <row r="4" spans="1:53" ht="12">
      <c r="A4" t="s">
        <v>14</v>
      </c>
      <c r="C4">
        <v>0.22</v>
      </c>
      <c r="D4">
        <v>0.26</v>
      </c>
      <c r="E4">
        <v>0.51</v>
      </c>
      <c r="F4">
        <v>0.38</v>
      </c>
      <c r="G4">
        <v>0.4</v>
      </c>
      <c r="H4">
        <v>0.43</v>
      </c>
      <c r="I4">
        <v>0.41</v>
      </c>
      <c r="J4">
        <v>0.42</v>
      </c>
      <c r="K4">
        <v>0.4</v>
      </c>
      <c r="L4">
        <v>0.54</v>
      </c>
      <c r="M4">
        <v>0.46</v>
      </c>
      <c r="N4">
        <v>0.63</v>
      </c>
      <c r="O4" s="35">
        <v>0.48</v>
      </c>
      <c r="P4">
        <v>0.89</v>
      </c>
      <c r="Q4">
        <v>0.78</v>
      </c>
      <c r="R4">
        <v>0.61</v>
      </c>
      <c r="S4">
        <v>0.47</v>
      </c>
      <c r="T4">
        <v>0.43</v>
      </c>
      <c r="U4">
        <v>0.55</v>
      </c>
      <c r="V4">
        <v>0.86</v>
      </c>
      <c r="W4">
        <v>0.93</v>
      </c>
      <c r="X4">
        <v>1</v>
      </c>
      <c r="Y4">
        <v>2.76</v>
      </c>
      <c r="Z4">
        <v>2.7</v>
      </c>
      <c r="AA4">
        <v>3.58</v>
      </c>
      <c r="AB4">
        <v>4.82</v>
      </c>
      <c r="AC4">
        <v>4.59</v>
      </c>
      <c r="AD4">
        <v>6.57</v>
      </c>
      <c r="AE4">
        <v>6.84</v>
      </c>
      <c r="AF4">
        <v>8.44</v>
      </c>
      <c r="AG4">
        <v>8.83</v>
      </c>
      <c r="AH4">
        <v>8.85</v>
      </c>
      <c r="AI4">
        <v>8.89</v>
      </c>
      <c r="AJ4">
        <v>9.16</v>
      </c>
      <c r="AK4">
        <v>9.12</v>
      </c>
      <c r="AL4">
        <v>8.96</v>
      </c>
      <c r="AM4">
        <v>9.07</v>
      </c>
      <c r="AN4">
        <v>9.83</v>
      </c>
      <c r="AO4">
        <v>10.17</v>
      </c>
      <c r="AP4">
        <v>9.97</v>
      </c>
      <c r="AQ4">
        <v>12.5</v>
      </c>
      <c r="AR4">
        <v>13.35</v>
      </c>
      <c r="AS4">
        <v>12.07</v>
      </c>
      <c r="AT4">
        <v>11.5</v>
      </c>
      <c r="AU4">
        <v>13.69</v>
      </c>
      <c r="AV4">
        <v>11.49</v>
      </c>
      <c r="AW4">
        <v>16.75</v>
      </c>
      <c r="AX4">
        <v>17.01</v>
      </c>
      <c r="AY4">
        <v>15.75</v>
      </c>
      <c r="AZ4">
        <v>16.28</v>
      </c>
      <c r="BA4">
        <v>16.7</v>
      </c>
    </row>
    <row r="5" spans="1:53" ht="12">
      <c r="A5" t="s">
        <v>15</v>
      </c>
      <c r="C5">
        <v>7.06</v>
      </c>
      <c r="D5">
        <v>7.84</v>
      </c>
      <c r="E5">
        <v>7.37</v>
      </c>
      <c r="F5">
        <v>7.61</v>
      </c>
      <c r="G5">
        <v>7.79</v>
      </c>
      <c r="H5">
        <v>7.73</v>
      </c>
      <c r="I5">
        <v>7.85</v>
      </c>
      <c r="J5">
        <v>7.45</v>
      </c>
      <c r="K5">
        <v>7.37</v>
      </c>
      <c r="L5">
        <v>7.39</v>
      </c>
      <c r="M5">
        <v>7.74</v>
      </c>
      <c r="N5">
        <v>7.23</v>
      </c>
      <c r="O5" s="35">
        <v>7.03</v>
      </c>
      <c r="P5">
        <v>8.5</v>
      </c>
      <c r="Q5">
        <v>8.3</v>
      </c>
      <c r="R5">
        <v>10.05</v>
      </c>
      <c r="S5">
        <v>7.65</v>
      </c>
      <c r="T5">
        <v>7.33</v>
      </c>
      <c r="U5">
        <v>9.82</v>
      </c>
      <c r="V5">
        <v>10.2</v>
      </c>
      <c r="W5">
        <v>6.72</v>
      </c>
      <c r="X5">
        <v>6.87</v>
      </c>
      <c r="Y5">
        <v>10.33</v>
      </c>
      <c r="Z5">
        <v>8.34</v>
      </c>
      <c r="AA5">
        <v>8.58</v>
      </c>
      <c r="AB5">
        <v>6.52</v>
      </c>
      <c r="AC5">
        <v>6</v>
      </c>
      <c r="AD5">
        <v>7.82</v>
      </c>
      <c r="AE5">
        <v>8.5</v>
      </c>
      <c r="AF5">
        <v>6.74</v>
      </c>
      <c r="AG5">
        <v>7.21</v>
      </c>
      <c r="AH5">
        <v>5.7</v>
      </c>
      <c r="AI5">
        <v>5.77</v>
      </c>
      <c r="AJ5">
        <v>5.67</v>
      </c>
      <c r="AK5">
        <v>5.7</v>
      </c>
      <c r="AL5">
        <v>7.82</v>
      </c>
      <c r="AM5">
        <v>7.55</v>
      </c>
      <c r="AN5">
        <v>4.56</v>
      </c>
      <c r="AO5">
        <v>4.46</v>
      </c>
      <c r="AP5">
        <v>4.44</v>
      </c>
      <c r="AQ5">
        <v>5.73</v>
      </c>
      <c r="AR5">
        <v>6.5</v>
      </c>
      <c r="AS5">
        <v>6.01</v>
      </c>
      <c r="AT5">
        <v>8.65</v>
      </c>
      <c r="AU5">
        <v>6.87</v>
      </c>
      <c r="AV5">
        <v>8.23</v>
      </c>
      <c r="AW5">
        <v>4.03</v>
      </c>
      <c r="AX5">
        <v>3.8</v>
      </c>
      <c r="AY5">
        <v>5</v>
      </c>
      <c r="AZ5">
        <v>4.99</v>
      </c>
      <c r="BA5">
        <v>4.63</v>
      </c>
    </row>
    <row r="6" spans="1:53" ht="12">
      <c r="A6" t="s">
        <v>16</v>
      </c>
      <c r="C6">
        <v>0.6</v>
      </c>
      <c r="D6">
        <v>0.6</v>
      </c>
      <c r="E6">
        <v>0.39</v>
      </c>
      <c r="F6">
        <v>0.59</v>
      </c>
      <c r="G6">
        <v>0.4</v>
      </c>
      <c r="H6">
        <v>0.54</v>
      </c>
      <c r="I6">
        <v>0.46</v>
      </c>
      <c r="J6">
        <v>0.59</v>
      </c>
      <c r="K6">
        <v>0.5</v>
      </c>
      <c r="L6">
        <v>0.43</v>
      </c>
      <c r="M6">
        <v>0.69</v>
      </c>
      <c r="N6">
        <v>0.5</v>
      </c>
      <c r="O6" s="35">
        <v>0.55</v>
      </c>
      <c r="P6">
        <v>0.5</v>
      </c>
      <c r="Q6">
        <v>0.37</v>
      </c>
      <c r="R6">
        <v>0.51</v>
      </c>
      <c r="S6">
        <v>0.45</v>
      </c>
      <c r="T6">
        <v>0.5</v>
      </c>
      <c r="U6">
        <v>0.46</v>
      </c>
      <c r="V6">
        <v>0.54</v>
      </c>
      <c r="W6">
        <v>0.51</v>
      </c>
      <c r="X6">
        <v>0.64</v>
      </c>
      <c r="Y6">
        <v>0.28</v>
      </c>
      <c r="Z6">
        <v>0.55</v>
      </c>
      <c r="AA6">
        <v>0.52</v>
      </c>
      <c r="AB6">
        <v>0.4</v>
      </c>
      <c r="AC6">
        <v>0.29</v>
      </c>
      <c r="AD6">
        <v>0.69</v>
      </c>
      <c r="AE6">
        <v>0.54</v>
      </c>
      <c r="AF6">
        <v>0.63</v>
      </c>
      <c r="AG6">
        <v>0.6</v>
      </c>
      <c r="AH6">
        <v>0.81</v>
      </c>
      <c r="AI6">
        <v>0.63</v>
      </c>
      <c r="AJ6">
        <v>0.54</v>
      </c>
      <c r="AK6">
        <v>0.67</v>
      </c>
      <c r="AL6">
        <v>0.55</v>
      </c>
      <c r="AM6">
        <v>0.84</v>
      </c>
      <c r="AN6">
        <v>0.68</v>
      </c>
      <c r="AO6">
        <v>0.72</v>
      </c>
      <c r="AP6">
        <v>0.52</v>
      </c>
      <c r="AQ6">
        <v>0.7</v>
      </c>
      <c r="AR6">
        <v>0.69</v>
      </c>
      <c r="AS6">
        <v>0.71</v>
      </c>
      <c r="AT6">
        <v>0.49</v>
      </c>
      <c r="AU6">
        <v>0.8</v>
      </c>
      <c r="AV6">
        <v>0.6</v>
      </c>
      <c r="AW6">
        <v>0.97</v>
      </c>
      <c r="AX6">
        <v>0.74</v>
      </c>
      <c r="AY6">
        <v>0.93</v>
      </c>
      <c r="AZ6">
        <v>1.77</v>
      </c>
      <c r="BA6">
        <v>0.82</v>
      </c>
    </row>
    <row r="7" spans="1:53" ht="12">
      <c r="A7" t="s">
        <v>17</v>
      </c>
      <c r="C7">
        <v>16.3</v>
      </c>
      <c r="D7">
        <v>16.34</v>
      </c>
      <c r="E7">
        <v>19.07</v>
      </c>
      <c r="F7">
        <v>19.69</v>
      </c>
      <c r="G7">
        <v>21.82</v>
      </c>
      <c r="H7">
        <v>18.63</v>
      </c>
      <c r="I7">
        <v>18.91</v>
      </c>
      <c r="J7">
        <v>19.66</v>
      </c>
      <c r="K7">
        <v>20.57</v>
      </c>
      <c r="L7">
        <v>19</v>
      </c>
      <c r="M7">
        <v>18.86</v>
      </c>
      <c r="N7">
        <v>19.27</v>
      </c>
      <c r="O7" s="35">
        <v>19.37</v>
      </c>
      <c r="P7">
        <v>18.9</v>
      </c>
      <c r="Q7">
        <v>18.54</v>
      </c>
      <c r="R7">
        <v>17.64</v>
      </c>
      <c r="S7">
        <v>21.3</v>
      </c>
      <c r="T7">
        <v>21.7</v>
      </c>
      <c r="U7">
        <v>19.5</v>
      </c>
      <c r="V7">
        <v>18.8</v>
      </c>
      <c r="W7">
        <v>22.16</v>
      </c>
      <c r="X7">
        <v>23</v>
      </c>
      <c r="Y7">
        <v>22.65</v>
      </c>
      <c r="Z7">
        <v>21.81</v>
      </c>
      <c r="AA7">
        <v>21.22</v>
      </c>
      <c r="AB7">
        <v>24.1</v>
      </c>
      <c r="AC7">
        <v>24.1</v>
      </c>
      <c r="AD7">
        <v>21.6</v>
      </c>
      <c r="AE7">
        <v>21.7</v>
      </c>
      <c r="AF7">
        <v>21.6</v>
      </c>
      <c r="AG7">
        <v>21.21</v>
      </c>
      <c r="AH7">
        <v>22.4</v>
      </c>
      <c r="AI7">
        <v>22.9</v>
      </c>
      <c r="AJ7">
        <v>24.17</v>
      </c>
      <c r="AK7">
        <v>23.88</v>
      </c>
      <c r="AL7">
        <v>23.07</v>
      </c>
      <c r="AM7">
        <v>23.35</v>
      </c>
      <c r="AN7">
        <v>24.28</v>
      </c>
      <c r="AO7">
        <v>24.32</v>
      </c>
      <c r="AP7">
        <v>24.47</v>
      </c>
      <c r="AQ7">
        <v>20.83</v>
      </c>
      <c r="AR7">
        <v>21.2</v>
      </c>
      <c r="AS7">
        <v>21.12</v>
      </c>
      <c r="AT7">
        <v>22.39</v>
      </c>
      <c r="AU7">
        <v>20.59</v>
      </c>
      <c r="AV7">
        <v>22.47</v>
      </c>
      <c r="AW7">
        <v>22.43</v>
      </c>
      <c r="AX7">
        <v>23.48</v>
      </c>
      <c r="AY7">
        <v>23.44</v>
      </c>
      <c r="AZ7">
        <v>22.69</v>
      </c>
      <c r="BA7">
        <v>21.86</v>
      </c>
    </row>
    <row r="8" spans="1:53" ht="12">
      <c r="A8" t="s">
        <v>18</v>
      </c>
      <c r="C8">
        <v>0.34</v>
      </c>
      <c r="D8">
        <v>0.29</v>
      </c>
      <c r="E8">
        <v>0.32</v>
      </c>
      <c r="F8">
        <v>0.22</v>
      </c>
      <c r="G8">
        <v>0.25</v>
      </c>
      <c r="H8">
        <v>0.26</v>
      </c>
      <c r="I8">
        <v>0.34</v>
      </c>
      <c r="J8">
        <v>0.27</v>
      </c>
      <c r="K8">
        <v>0.27</v>
      </c>
      <c r="L8">
        <v>0.22</v>
      </c>
      <c r="M8">
        <v>0.3</v>
      </c>
      <c r="N8">
        <v>0.28</v>
      </c>
      <c r="O8" s="35">
        <v>0.38</v>
      </c>
      <c r="P8">
        <v>0.2</v>
      </c>
      <c r="Q8">
        <v>0.32</v>
      </c>
      <c r="R8">
        <v>0.1</v>
      </c>
      <c r="S8">
        <v>0.32</v>
      </c>
      <c r="T8">
        <v>0.36</v>
      </c>
      <c r="U8">
        <v>0.3</v>
      </c>
      <c r="V8">
        <v>0.24</v>
      </c>
      <c r="W8">
        <v>0.21</v>
      </c>
      <c r="X8">
        <v>0.33</v>
      </c>
      <c r="Y8">
        <v>0.19</v>
      </c>
      <c r="Z8">
        <v>0.3</v>
      </c>
      <c r="AA8">
        <v>0.52</v>
      </c>
      <c r="AB8">
        <v>0.32</v>
      </c>
      <c r="AC8">
        <v>0.22</v>
      </c>
      <c r="AD8">
        <v>0.35</v>
      </c>
      <c r="AE8">
        <v>0.36</v>
      </c>
      <c r="AF8">
        <v>0.3</v>
      </c>
      <c r="AG8">
        <v>0.26</v>
      </c>
      <c r="AH8">
        <v>0.3</v>
      </c>
      <c r="AI8">
        <v>0.33</v>
      </c>
      <c r="AJ8">
        <v>0.36</v>
      </c>
      <c r="AK8">
        <v>0.2</v>
      </c>
      <c r="AL8">
        <v>0.32</v>
      </c>
      <c r="AM8">
        <v>0.27</v>
      </c>
      <c r="AN8">
        <v>0.26</v>
      </c>
      <c r="AO8">
        <v>0.26</v>
      </c>
      <c r="AP8">
        <v>0.48</v>
      </c>
      <c r="AQ8">
        <v>0.31</v>
      </c>
      <c r="AR8">
        <v>0.21</v>
      </c>
      <c r="AS8">
        <v>0.42</v>
      </c>
      <c r="AT8">
        <v>0.27</v>
      </c>
      <c r="AU8">
        <v>0.23</v>
      </c>
      <c r="AV8">
        <v>0.22</v>
      </c>
      <c r="AW8">
        <v>0.26</v>
      </c>
      <c r="AX8">
        <v>0.35</v>
      </c>
      <c r="AY8">
        <v>0.31</v>
      </c>
      <c r="AZ8">
        <v>0.39</v>
      </c>
      <c r="BA8">
        <v>0.3</v>
      </c>
    </row>
    <row r="9" spans="1:53" ht="12">
      <c r="A9" t="s">
        <v>19</v>
      </c>
      <c r="C9">
        <v>18.66</v>
      </c>
      <c r="D9">
        <v>18.59</v>
      </c>
      <c r="E9">
        <v>17.32</v>
      </c>
      <c r="F9">
        <v>17.58</v>
      </c>
      <c r="G9">
        <v>17</v>
      </c>
      <c r="H9">
        <v>17.74</v>
      </c>
      <c r="I9">
        <v>17.5</v>
      </c>
      <c r="J9">
        <v>18.3</v>
      </c>
      <c r="K9">
        <v>18.3</v>
      </c>
      <c r="L9">
        <v>18.22</v>
      </c>
      <c r="M9">
        <v>18.38</v>
      </c>
      <c r="N9">
        <v>18.75</v>
      </c>
      <c r="O9" s="35">
        <v>19.12</v>
      </c>
      <c r="P9">
        <v>16.16</v>
      </c>
      <c r="Q9">
        <v>16.42</v>
      </c>
      <c r="R9">
        <v>14.54</v>
      </c>
      <c r="S9">
        <v>17.6</v>
      </c>
      <c r="T9">
        <v>16.6</v>
      </c>
      <c r="U9">
        <v>14.1</v>
      </c>
      <c r="V9">
        <v>13.8</v>
      </c>
      <c r="W9">
        <v>16.01</v>
      </c>
      <c r="X9">
        <v>15.68</v>
      </c>
      <c r="Y9">
        <v>13.23</v>
      </c>
      <c r="Z9">
        <v>12.63</v>
      </c>
      <c r="AA9">
        <v>13.06</v>
      </c>
      <c r="AB9">
        <v>13.74</v>
      </c>
      <c r="AC9">
        <v>14.64</v>
      </c>
      <c r="AD9">
        <v>12.5</v>
      </c>
      <c r="AE9">
        <v>11.8</v>
      </c>
      <c r="AF9">
        <v>13.8</v>
      </c>
      <c r="AG9">
        <v>13.09</v>
      </c>
      <c r="AH9">
        <v>15</v>
      </c>
      <c r="AI9">
        <v>14.3</v>
      </c>
      <c r="AJ9">
        <v>15.11</v>
      </c>
      <c r="AK9">
        <v>15.15</v>
      </c>
      <c r="AL9">
        <v>11.32</v>
      </c>
      <c r="AM9">
        <v>11.9</v>
      </c>
      <c r="AN9">
        <v>14.7</v>
      </c>
      <c r="AO9">
        <v>14.84</v>
      </c>
      <c r="AP9">
        <v>14.78</v>
      </c>
      <c r="AQ9">
        <v>13.9</v>
      </c>
      <c r="AR9">
        <v>12.46</v>
      </c>
      <c r="AS9">
        <v>13.09</v>
      </c>
      <c r="AT9">
        <v>10.73</v>
      </c>
      <c r="AU9">
        <v>11.84</v>
      </c>
      <c r="AV9">
        <v>11.29</v>
      </c>
      <c r="AW9">
        <v>15.18</v>
      </c>
      <c r="AX9">
        <v>13.6</v>
      </c>
      <c r="AY9">
        <v>13</v>
      </c>
      <c r="AZ9">
        <v>13.75</v>
      </c>
      <c r="BA9">
        <v>13.12</v>
      </c>
    </row>
    <row r="10" spans="1:53" ht="12">
      <c r="A10" t="s">
        <v>20</v>
      </c>
      <c r="C10">
        <v>8.43</v>
      </c>
      <c r="D10">
        <v>8.02</v>
      </c>
      <c r="E10">
        <v>8.18</v>
      </c>
      <c r="F10">
        <v>8.53</v>
      </c>
      <c r="G10">
        <v>8.55</v>
      </c>
      <c r="H10">
        <v>8.38</v>
      </c>
      <c r="I10">
        <v>8.42</v>
      </c>
      <c r="J10">
        <v>8.25</v>
      </c>
      <c r="K10">
        <v>8.25</v>
      </c>
      <c r="L10">
        <v>7.85</v>
      </c>
      <c r="M10">
        <v>8.14</v>
      </c>
      <c r="N10">
        <v>8.05</v>
      </c>
      <c r="O10" s="35">
        <v>7.89</v>
      </c>
      <c r="P10">
        <v>8.74</v>
      </c>
      <c r="Q10">
        <v>8.48</v>
      </c>
      <c r="R10">
        <v>9.43</v>
      </c>
      <c r="S10">
        <v>8.37</v>
      </c>
      <c r="T10">
        <v>8.16</v>
      </c>
      <c r="U10">
        <v>9.41</v>
      </c>
      <c r="V10">
        <v>9.86</v>
      </c>
      <c r="W10">
        <v>8.16</v>
      </c>
      <c r="X10">
        <v>7.93</v>
      </c>
      <c r="Y10">
        <v>10.15</v>
      </c>
      <c r="Z10">
        <v>8.62</v>
      </c>
      <c r="AA10">
        <v>8.35</v>
      </c>
      <c r="AB10">
        <v>7.9</v>
      </c>
      <c r="AC10">
        <v>7.49</v>
      </c>
      <c r="AD10">
        <v>9.49</v>
      </c>
      <c r="AE10">
        <v>8.6</v>
      </c>
      <c r="AF10">
        <v>7.46</v>
      </c>
      <c r="AG10">
        <v>7.95</v>
      </c>
      <c r="AH10">
        <v>7.23</v>
      </c>
      <c r="AI10">
        <v>7.24</v>
      </c>
      <c r="AJ10">
        <v>7.18</v>
      </c>
      <c r="AK10">
        <v>7.37</v>
      </c>
      <c r="AL10">
        <v>7.94</v>
      </c>
      <c r="AM10">
        <v>8.02</v>
      </c>
      <c r="AN10">
        <v>7.22</v>
      </c>
      <c r="AO10">
        <v>7.23</v>
      </c>
      <c r="AP10">
        <v>7.11</v>
      </c>
      <c r="AQ10">
        <v>6.94</v>
      </c>
      <c r="AR10">
        <v>7.66</v>
      </c>
      <c r="AS10">
        <v>7.22</v>
      </c>
      <c r="AT10">
        <v>8.53</v>
      </c>
      <c r="AU10">
        <v>7.68</v>
      </c>
      <c r="AV10">
        <v>8.24</v>
      </c>
      <c r="AW10">
        <v>6.3</v>
      </c>
      <c r="AX10">
        <v>6.39</v>
      </c>
      <c r="AY10">
        <v>6.5</v>
      </c>
      <c r="AZ10">
        <v>6.65</v>
      </c>
      <c r="BA10">
        <v>7.59</v>
      </c>
    </row>
    <row r="11" spans="1:53" ht="12">
      <c r="A11" t="s">
        <v>21</v>
      </c>
      <c r="C11">
        <v>0.17</v>
      </c>
      <c r="D11">
        <v>0.18</v>
      </c>
      <c r="E11">
        <v>0.05</v>
      </c>
      <c r="F11">
        <v>0.19</v>
      </c>
      <c r="G11">
        <v>0.1</v>
      </c>
      <c r="H11">
        <v>0.17</v>
      </c>
      <c r="I11">
        <v>0.2</v>
      </c>
      <c r="J11">
        <v>0.2</v>
      </c>
      <c r="K11">
        <v>0.2</v>
      </c>
      <c r="L11">
        <v>0.18</v>
      </c>
      <c r="M11">
        <v>0.09</v>
      </c>
      <c r="N11">
        <v>0.25</v>
      </c>
      <c r="O11" s="35">
        <v>0.13</v>
      </c>
      <c r="P11">
        <v>0.34</v>
      </c>
      <c r="Q11">
        <v>0.14</v>
      </c>
      <c r="R11">
        <v>0.34</v>
      </c>
      <c r="S11">
        <v>0.28</v>
      </c>
      <c r="T11">
        <v>0.19</v>
      </c>
      <c r="U11">
        <v>0.16</v>
      </c>
      <c r="V11">
        <v>0.23</v>
      </c>
      <c r="W11">
        <v>0.18</v>
      </c>
      <c r="X11">
        <v>0.21</v>
      </c>
      <c r="Y11">
        <v>0</v>
      </c>
      <c r="Z11">
        <v>0.54</v>
      </c>
      <c r="AA11">
        <v>0.34</v>
      </c>
      <c r="AB11">
        <v>0.68</v>
      </c>
      <c r="AC11">
        <v>0.5</v>
      </c>
      <c r="AD11">
        <v>0.32</v>
      </c>
      <c r="AE11">
        <v>0.31</v>
      </c>
      <c r="AF11">
        <v>0.47</v>
      </c>
      <c r="AG11">
        <v>0.34</v>
      </c>
      <c r="AH11">
        <v>0.4</v>
      </c>
      <c r="AI11">
        <v>0.44</v>
      </c>
      <c r="AJ11">
        <v>0.37</v>
      </c>
      <c r="AK11">
        <v>0.44</v>
      </c>
      <c r="AL11">
        <v>0.4</v>
      </c>
      <c r="AM11">
        <v>0.35</v>
      </c>
      <c r="AN11">
        <v>0.21</v>
      </c>
      <c r="AO11">
        <v>0.29</v>
      </c>
      <c r="AP11">
        <v>0.27</v>
      </c>
      <c r="AQ11">
        <v>0.48</v>
      </c>
      <c r="AR11">
        <v>0.69</v>
      </c>
      <c r="AS11">
        <v>0.74</v>
      </c>
      <c r="AT11">
        <v>0.62</v>
      </c>
      <c r="AU11">
        <v>0.69</v>
      </c>
      <c r="AV11">
        <v>0.56</v>
      </c>
      <c r="AW11">
        <v>0.2</v>
      </c>
      <c r="AX11">
        <v>0.45</v>
      </c>
      <c r="AY11">
        <v>0</v>
      </c>
      <c r="AZ11">
        <v>0.12</v>
      </c>
      <c r="BA11">
        <v>0.21</v>
      </c>
    </row>
    <row r="12" spans="1:53" ht="12">
      <c r="A12" t="s">
        <v>22</v>
      </c>
      <c r="C1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6">
        <v>0</v>
      </c>
      <c r="K12" s="3" t="s">
        <v>45</v>
      </c>
      <c r="L12" s="3" t="s">
        <v>45</v>
      </c>
      <c r="M12" s="3" t="s">
        <v>45</v>
      </c>
      <c r="N12" s="3" t="s">
        <v>45</v>
      </c>
      <c r="O12" s="35">
        <v>0.01</v>
      </c>
      <c r="P12">
        <v>0.02</v>
      </c>
      <c r="Q12">
        <v>0.08</v>
      </c>
      <c r="R12">
        <v>0.06</v>
      </c>
      <c r="S12">
        <v>0</v>
      </c>
      <c r="T12">
        <v>0</v>
      </c>
      <c r="U12">
        <v>0.01</v>
      </c>
      <c r="V12">
        <v>0</v>
      </c>
      <c r="W12">
        <v>0.02</v>
      </c>
      <c r="X12">
        <v>0</v>
      </c>
      <c r="Y12">
        <v>0</v>
      </c>
      <c r="Z12">
        <v>0</v>
      </c>
      <c r="AA12" t="s">
        <v>44</v>
      </c>
      <c r="AB12">
        <v>0.14</v>
      </c>
      <c r="AC12">
        <v>0.07</v>
      </c>
      <c r="AD12">
        <v>0.02</v>
      </c>
      <c r="AE12">
        <v>0</v>
      </c>
      <c r="AF12">
        <v>0.04</v>
      </c>
      <c r="AG12">
        <v>0.05</v>
      </c>
      <c r="AH12">
        <v>0.01</v>
      </c>
      <c r="AI12">
        <v>0.03</v>
      </c>
      <c r="AJ12">
        <v>0.05</v>
      </c>
      <c r="AK12">
        <v>0.07</v>
      </c>
      <c r="AL12">
        <v>0.06</v>
      </c>
      <c r="AM12">
        <v>0.03</v>
      </c>
      <c r="AN12">
        <v>0.05</v>
      </c>
      <c r="AO12">
        <v>0</v>
      </c>
      <c r="AP12">
        <v>0.01</v>
      </c>
      <c r="AQ12">
        <v>0.15</v>
      </c>
      <c r="AR12">
        <v>0.12</v>
      </c>
      <c r="AS12">
        <v>0.2</v>
      </c>
      <c r="AT12">
        <v>0.06</v>
      </c>
      <c r="AU12" t="s">
        <v>44</v>
      </c>
      <c r="AV12">
        <v>0.06</v>
      </c>
      <c r="AW12">
        <v>0.08</v>
      </c>
      <c r="AX12">
        <v>0.2</v>
      </c>
      <c r="AY12">
        <v>0.03</v>
      </c>
      <c r="AZ12">
        <v>0.45</v>
      </c>
      <c r="BA12">
        <v>0.1</v>
      </c>
    </row>
    <row r="13" spans="1:53" ht="12">
      <c r="A13" t="s">
        <v>43</v>
      </c>
      <c r="C13">
        <v>100.46</v>
      </c>
      <c r="D13">
        <v>99.67</v>
      </c>
      <c r="E13">
        <v>98.99</v>
      </c>
      <c r="F13">
        <v>100.26</v>
      </c>
      <c r="G13">
        <v>100.41</v>
      </c>
      <c r="H13">
        <v>99.56</v>
      </c>
      <c r="I13">
        <v>98.99</v>
      </c>
      <c r="J13">
        <v>99.61</v>
      </c>
      <c r="K13">
        <v>100.86</v>
      </c>
      <c r="L13">
        <v>99.01</v>
      </c>
      <c r="M13">
        <v>100.27</v>
      </c>
      <c r="N13">
        <v>99.37</v>
      </c>
      <c r="O13" s="35">
        <v>99.39</v>
      </c>
      <c r="P13">
        <v>99.96</v>
      </c>
      <c r="Q13">
        <v>99.96</v>
      </c>
      <c r="R13">
        <v>100.77</v>
      </c>
      <c r="S13">
        <v>100.9</v>
      </c>
      <c r="T13">
        <v>99.6</v>
      </c>
      <c r="U13">
        <v>100.6</v>
      </c>
      <c r="V13">
        <v>100.4</v>
      </c>
      <c r="W13">
        <v>99.71</v>
      </c>
      <c r="X13">
        <v>100.81</v>
      </c>
      <c r="Y13">
        <v>100.84</v>
      </c>
      <c r="Z13">
        <v>99.24</v>
      </c>
      <c r="AA13">
        <v>99.22</v>
      </c>
      <c r="AB13">
        <v>100.54</v>
      </c>
      <c r="AC13">
        <v>99.02</v>
      </c>
      <c r="AD13">
        <v>98.5</v>
      </c>
      <c r="AE13">
        <v>98.5</v>
      </c>
      <c r="AF13">
        <v>98.78</v>
      </c>
      <c r="AG13">
        <v>99.69</v>
      </c>
      <c r="AH13">
        <v>99</v>
      </c>
      <c r="AI13">
        <v>99.03</v>
      </c>
      <c r="AJ13">
        <v>100.1</v>
      </c>
      <c r="AK13">
        <v>100</v>
      </c>
      <c r="AL13">
        <v>99.46</v>
      </c>
      <c r="AM13">
        <v>100.5</v>
      </c>
      <c r="AN13">
        <v>99.93</v>
      </c>
      <c r="AO13">
        <v>100.5</v>
      </c>
      <c r="AP13">
        <v>100.5</v>
      </c>
      <c r="AQ13">
        <v>99.42</v>
      </c>
      <c r="AR13">
        <v>98.8</v>
      </c>
      <c r="AS13">
        <v>99.08</v>
      </c>
      <c r="AT13">
        <v>100.2</v>
      </c>
      <c r="AU13">
        <v>99.08</v>
      </c>
      <c r="AV13">
        <v>100.48</v>
      </c>
      <c r="AW13">
        <v>99.75</v>
      </c>
      <c r="AX13">
        <v>100.16</v>
      </c>
      <c r="AY13">
        <v>99.11</v>
      </c>
      <c r="AZ13">
        <v>100.06</v>
      </c>
      <c r="BA13">
        <v>99.84</v>
      </c>
    </row>
    <row r="14" spans="3:30" ht="12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6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3:30" ht="12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6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53" ht="12">
      <c r="A16" t="s">
        <v>23</v>
      </c>
      <c r="C16">
        <v>37.2</v>
      </c>
      <c r="D16">
        <v>35.8</v>
      </c>
      <c r="E16">
        <v>38.8</v>
      </c>
      <c r="F16">
        <v>39.9</v>
      </c>
      <c r="G16">
        <v>29.8</v>
      </c>
      <c r="H16">
        <v>37.5</v>
      </c>
      <c r="I16">
        <v>36.8</v>
      </c>
      <c r="J16">
        <v>37</v>
      </c>
      <c r="K16">
        <v>37.6</v>
      </c>
      <c r="L16">
        <v>37.7</v>
      </c>
      <c r="M16">
        <v>36.5</v>
      </c>
      <c r="N16">
        <v>28</v>
      </c>
      <c r="O16" s="35">
        <v>28</v>
      </c>
      <c r="P16">
        <v>34</v>
      </c>
      <c r="Q16">
        <v>42</v>
      </c>
      <c r="R16">
        <v>35.7</v>
      </c>
      <c r="S16">
        <v>43</v>
      </c>
      <c r="T16">
        <v>38.5</v>
      </c>
      <c r="U16">
        <v>39</v>
      </c>
      <c r="V16">
        <v>31</v>
      </c>
      <c r="W16">
        <v>44</v>
      </c>
      <c r="X16">
        <v>36</v>
      </c>
      <c r="Y16">
        <v>44</v>
      </c>
      <c r="Z16">
        <v>36.1</v>
      </c>
      <c r="AA16">
        <v>41.3</v>
      </c>
      <c r="AB16">
        <v>43</v>
      </c>
      <c r="AC16">
        <v>43</v>
      </c>
      <c r="AD16">
        <v>46</v>
      </c>
      <c r="AE16">
        <v>43</v>
      </c>
      <c r="AF16">
        <v>47</v>
      </c>
      <c r="AG16">
        <v>39</v>
      </c>
      <c r="AH16">
        <v>45</v>
      </c>
      <c r="AI16">
        <v>48</v>
      </c>
      <c r="AJ16">
        <v>50</v>
      </c>
      <c r="AK16">
        <v>52</v>
      </c>
      <c r="AL16">
        <v>61</v>
      </c>
      <c r="AM16">
        <v>50</v>
      </c>
      <c r="AN16">
        <v>60</v>
      </c>
      <c r="AO16">
        <v>54</v>
      </c>
      <c r="AP16">
        <v>61</v>
      </c>
      <c r="AQ16">
        <v>34</v>
      </c>
      <c r="AR16">
        <v>44</v>
      </c>
      <c r="AS16">
        <v>55</v>
      </c>
      <c r="AT16">
        <v>50</v>
      </c>
      <c r="AU16">
        <v>31</v>
      </c>
      <c r="AV16">
        <v>54</v>
      </c>
      <c r="AW16">
        <v>59</v>
      </c>
      <c r="AX16">
        <v>53</v>
      </c>
      <c r="AY16">
        <v>54</v>
      </c>
      <c r="AZ16">
        <v>53</v>
      </c>
      <c r="BA16">
        <v>58</v>
      </c>
    </row>
    <row r="17" spans="1:53" ht="12">
      <c r="A17" t="s">
        <v>24</v>
      </c>
      <c r="C17">
        <v>158</v>
      </c>
      <c r="D17">
        <v>155</v>
      </c>
      <c r="E17">
        <v>164</v>
      </c>
      <c r="F17">
        <v>166</v>
      </c>
      <c r="G17">
        <v>110</v>
      </c>
      <c r="H17">
        <v>161</v>
      </c>
      <c r="I17">
        <v>155</v>
      </c>
      <c r="J17">
        <v>159</v>
      </c>
      <c r="K17">
        <v>163</v>
      </c>
      <c r="L17">
        <v>168</v>
      </c>
      <c r="M17">
        <v>161</v>
      </c>
      <c r="N17">
        <v>92</v>
      </c>
      <c r="O17" s="35">
        <v>121</v>
      </c>
      <c r="P17">
        <v>119</v>
      </c>
      <c r="Q17">
        <v>152</v>
      </c>
      <c r="R17">
        <v>160</v>
      </c>
      <c r="S17">
        <v>100</v>
      </c>
      <c r="T17">
        <v>110</v>
      </c>
      <c r="U17">
        <v>133</v>
      </c>
      <c r="V17">
        <v>127</v>
      </c>
      <c r="W17">
        <v>175</v>
      </c>
      <c r="X17">
        <v>142</v>
      </c>
      <c r="Y17">
        <v>111</v>
      </c>
      <c r="Z17">
        <v>137</v>
      </c>
      <c r="AA17">
        <v>118</v>
      </c>
      <c r="AB17">
        <v>73</v>
      </c>
      <c r="AC17">
        <v>88</v>
      </c>
      <c r="AD17">
        <v>114</v>
      </c>
      <c r="AE17">
        <v>115</v>
      </c>
      <c r="AF17">
        <v>137</v>
      </c>
      <c r="AG17">
        <v>104</v>
      </c>
      <c r="AH17">
        <v>110</v>
      </c>
      <c r="AI17">
        <v>134</v>
      </c>
      <c r="AJ17" t="s">
        <v>44</v>
      </c>
      <c r="AK17">
        <v>230</v>
      </c>
      <c r="AL17">
        <v>280</v>
      </c>
      <c r="AM17">
        <v>139</v>
      </c>
      <c r="AN17">
        <v>136</v>
      </c>
      <c r="AO17">
        <v>122</v>
      </c>
      <c r="AP17">
        <v>141</v>
      </c>
      <c r="AQ17">
        <v>174</v>
      </c>
      <c r="AR17">
        <v>108</v>
      </c>
      <c r="AS17">
        <v>154</v>
      </c>
      <c r="AT17">
        <v>111</v>
      </c>
      <c r="AU17">
        <v>125</v>
      </c>
      <c r="AV17">
        <v>113</v>
      </c>
      <c r="AW17">
        <v>214</v>
      </c>
      <c r="AX17">
        <v>205</v>
      </c>
      <c r="AY17">
        <v>208</v>
      </c>
      <c r="AZ17">
        <v>198</v>
      </c>
      <c r="BA17">
        <v>295</v>
      </c>
    </row>
    <row r="18" spans="1:53" ht="12">
      <c r="A18" t="s">
        <v>25</v>
      </c>
      <c r="C18">
        <v>90</v>
      </c>
      <c r="D18">
        <v>90</v>
      </c>
      <c r="E18">
        <v>170</v>
      </c>
      <c r="F18">
        <v>170</v>
      </c>
      <c r="H18">
        <v>150</v>
      </c>
      <c r="I18">
        <v>150</v>
      </c>
      <c r="L18">
        <v>170</v>
      </c>
      <c r="M18">
        <v>170</v>
      </c>
      <c r="N18">
        <v>185</v>
      </c>
      <c r="O18" s="35">
        <v>185</v>
      </c>
      <c r="Q18">
        <v>125</v>
      </c>
      <c r="R18">
        <v>125</v>
      </c>
      <c r="S18">
        <v>135</v>
      </c>
      <c r="T18">
        <v>135</v>
      </c>
      <c r="U18">
        <v>150</v>
      </c>
      <c r="V18">
        <v>150</v>
      </c>
      <c r="W18">
        <v>115</v>
      </c>
      <c r="X18">
        <v>115</v>
      </c>
      <c r="Z18">
        <v>85</v>
      </c>
      <c r="AA18">
        <v>85</v>
      </c>
      <c r="AB18">
        <v>82</v>
      </c>
      <c r="AC18">
        <v>82</v>
      </c>
      <c r="AD18">
        <v>55</v>
      </c>
      <c r="AE18">
        <v>55</v>
      </c>
      <c r="AF18">
        <v>46</v>
      </c>
      <c r="AG18">
        <v>46</v>
      </c>
      <c r="AH18">
        <v>70</v>
      </c>
      <c r="AI18">
        <v>70</v>
      </c>
      <c r="AJ18">
        <v>33</v>
      </c>
      <c r="AK18">
        <v>33</v>
      </c>
      <c r="AL18">
        <v>33</v>
      </c>
      <c r="AM18">
        <v>33</v>
      </c>
      <c r="AN18">
        <v>30</v>
      </c>
      <c r="AO18">
        <v>30</v>
      </c>
      <c r="AP18">
        <v>30</v>
      </c>
      <c r="AQ18">
        <v>30</v>
      </c>
      <c r="AR18">
        <v>30</v>
      </c>
      <c r="AS18">
        <v>70</v>
      </c>
      <c r="AT18" t="s">
        <v>46</v>
      </c>
      <c r="AU18" t="s">
        <v>46</v>
      </c>
      <c r="AV18" t="s">
        <v>46</v>
      </c>
      <c r="AW18" t="s">
        <v>47</v>
      </c>
      <c r="AX18" s="3" t="s">
        <v>47</v>
      </c>
      <c r="AY18" s="3" t="s">
        <v>44</v>
      </c>
      <c r="AZ18" s="3" t="s">
        <v>44</v>
      </c>
      <c r="BA18" s="3" t="s">
        <v>44</v>
      </c>
    </row>
    <row r="19" spans="1:53" ht="12">
      <c r="A19" t="s">
        <v>26</v>
      </c>
      <c r="C19">
        <v>47.3</v>
      </c>
      <c r="D19">
        <v>41.4</v>
      </c>
      <c r="E19">
        <v>65.4</v>
      </c>
      <c r="F19">
        <v>70.7</v>
      </c>
      <c r="G19">
        <v>60.9</v>
      </c>
      <c r="H19">
        <v>53.5</v>
      </c>
      <c r="I19">
        <v>63.1</v>
      </c>
      <c r="J19">
        <v>63</v>
      </c>
      <c r="K19">
        <v>69.2</v>
      </c>
      <c r="L19">
        <v>62.2</v>
      </c>
      <c r="M19">
        <v>57.7</v>
      </c>
      <c r="N19">
        <v>54</v>
      </c>
      <c r="O19" s="35">
        <v>63</v>
      </c>
      <c r="P19">
        <v>62</v>
      </c>
      <c r="Q19">
        <v>94</v>
      </c>
      <c r="R19">
        <v>66.3</v>
      </c>
      <c r="S19">
        <v>72</v>
      </c>
      <c r="T19">
        <v>60.1</v>
      </c>
      <c r="U19">
        <v>54</v>
      </c>
      <c r="V19">
        <v>54</v>
      </c>
      <c r="W19">
        <v>111</v>
      </c>
      <c r="X19">
        <v>83</v>
      </c>
      <c r="Y19">
        <v>48</v>
      </c>
      <c r="Z19">
        <v>49.4</v>
      </c>
      <c r="AA19">
        <v>54.6</v>
      </c>
      <c r="AB19">
        <v>60</v>
      </c>
      <c r="AC19">
        <v>54</v>
      </c>
      <c r="AD19">
        <v>48</v>
      </c>
      <c r="AE19">
        <v>47</v>
      </c>
      <c r="AF19">
        <v>52</v>
      </c>
      <c r="AG19">
        <v>51</v>
      </c>
      <c r="AH19">
        <v>62</v>
      </c>
      <c r="AI19">
        <v>59</v>
      </c>
      <c r="AJ19">
        <v>48</v>
      </c>
      <c r="AK19">
        <v>48</v>
      </c>
      <c r="AL19">
        <v>47</v>
      </c>
      <c r="AM19">
        <v>63</v>
      </c>
      <c r="AN19">
        <v>70</v>
      </c>
      <c r="AO19">
        <v>59</v>
      </c>
      <c r="AP19">
        <v>64</v>
      </c>
      <c r="AQ19">
        <v>44</v>
      </c>
      <c r="AR19">
        <v>48</v>
      </c>
      <c r="AS19">
        <v>60</v>
      </c>
      <c r="AT19">
        <v>42</v>
      </c>
      <c r="AU19">
        <v>23</v>
      </c>
      <c r="AV19">
        <v>44</v>
      </c>
      <c r="AW19">
        <v>68</v>
      </c>
      <c r="AX19">
        <v>76</v>
      </c>
      <c r="AY19">
        <v>24</v>
      </c>
      <c r="AZ19">
        <v>45</v>
      </c>
      <c r="BA19">
        <v>38</v>
      </c>
    </row>
    <row r="20" spans="1:53" ht="12">
      <c r="A20" t="s">
        <v>27</v>
      </c>
      <c r="C20">
        <v>12.7</v>
      </c>
      <c r="D20">
        <v>9.7</v>
      </c>
      <c r="E20">
        <v>20.2</v>
      </c>
      <c r="F20">
        <v>23.2</v>
      </c>
      <c r="G20">
        <v>28.9</v>
      </c>
      <c r="H20">
        <v>23</v>
      </c>
      <c r="I20">
        <v>20.6</v>
      </c>
      <c r="J20">
        <v>20.2</v>
      </c>
      <c r="K20">
        <v>24.4</v>
      </c>
      <c r="L20">
        <v>27.1</v>
      </c>
      <c r="M20">
        <v>26.1</v>
      </c>
      <c r="N20">
        <v>11</v>
      </c>
      <c r="O20" s="35">
        <v>13</v>
      </c>
      <c r="P20">
        <v>34</v>
      </c>
      <c r="Q20">
        <v>49</v>
      </c>
      <c r="R20">
        <v>50.7</v>
      </c>
      <c r="S20">
        <v>49</v>
      </c>
      <c r="T20">
        <v>83</v>
      </c>
      <c r="U20">
        <v>63</v>
      </c>
      <c r="V20">
        <v>51</v>
      </c>
      <c r="W20">
        <v>67</v>
      </c>
      <c r="X20">
        <v>56</v>
      </c>
      <c r="Y20">
        <v>128</v>
      </c>
      <c r="Z20">
        <v>139</v>
      </c>
      <c r="AA20">
        <v>151</v>
      </c>
      <c r="AB20">
        <v>172</v>
      </c>
      <c r="AC20">
        <v>160</v>
      </c>
      <c r="AD20">
        <v>120</v>
      </c>
      <c r="AE20">
        <v>120</v>
      </c>
      <c r="AF20">
        <v>224</v>
      </c>
      <c r="AG20">
        <v>180</v>
      </c>
      <c r="AH20">
        <v>198</v>
      </c>
      <c r="AI20">
        <v>213</v>
      </c>
      <c r="AJ20">
        <v>272</v>
      </c>
      <c r="AK20">
        <v>270</v>
      </c>
      <c r="AL20">
        <v>267</v>
      </c>
      <c r="AM20">
        <v>136</v>
      </c>
      <c r="AN20">
        <v>172</v>
      </c>
      <c r="AO20">
        <v>147</v>
      </c>
      <c r="AP20">
        <v>174</v>
      </c>
      <c r="AQ20">
        <v>239</v>
      </c>
      <c r="AR20">
        <v>245</v>
      </c>
      <c r="AS20">
        <v>295</v>
      </c>
      <c r="AT20">
        <v>263</v>
      </c>
      <c r="AU20">
        <v>139</v>
      </c>
      <c r="AV20">
        <v>267</v>
      </c>
      <c r="AW20">
        <v>284</v>
      </c>
      <c r="AX20">
        <v>247</v>
      </c>
      <c r="AY20">
        <v>253</v>
      </c>
      <c r="AZ20">
        <v>210</v>
      </c>
      <c r="BA20">
        <v>255</v>
      </c>
    </row>
    <row r="21" spans="1:53" ht="12">
      <c r="A21" t="s">
        <v>28</v>
      </c>
      <c r="C21">
        <v>12</v>
      </c>
      <c r="D21">
        <v>9.2</v>
      </c>
      <c r="E21">
        <v>18.5</v>
      </c>
      <c r="F21">
        <v>22.7</v>
      </c>
      <c r="G21">
        <v>18.4</v>
      </c>
      <c r="H21">
        <v>25.2</v>
      </c>
      <c r="I21">
        <v>19.7</v>
      </c>
      <c r="J21">
        <v>17.6</v>
      </c>
      <c r="K21">
        <v>18.9</v>
      </c>
      <c r="L21">
        <v>24.5</v>
      </c>
      <c r="M21">
        <v>22.6</v>
      </c>
      <c r="N21">
        <v>42</v>
      </c>
      <c r="O21" s="35">
        <v>55</v>
      </c>
      <c r="P21">
        <v>146</v>
      </c>
      <c r="Q21">
        <v>170</v>
      </c>
      <c r="R21">
        <v>201</v>
      </c>
      <c r="S21">
        <v>41.7</v>
      </c>
      <c r="T21">
        <v>43</v>
      </c>
      <c r="U21">
        <v>35</v>
      </c>
      <c r="V21">
        <v>33</v>
      </c>
      <c r="W21">
        <v>204</v>
      </c>
      <c r="X21">
        <v>160</v>
      </c>
      <c r="Y21">
        <v>345</v>
      </c>
      <c r="Z21">
        <v>285</v>
      </c>
      <c r="AA21">
        <v>166</v>
      </c>
      <c r="AB21">
        <v>297</v>
      </c>
      <c r="AC21">
        <v>213</v>
      </c>
      <c r="AD21">
        <v>118</v>
      </c>
      <c r="AE21">
        <v>135</v>
      </c>
      <c r="AF21">
        <v>208</v>
      </c>
      <c r="AG21">
        <v>167</v>
      </c>
      <c r="AH21">
        <v>193</v>
      </c>
      <c r="AI21">
        <v>205</v>
      </c>
      <c r="AJ21">
        <v>248</v>
      </c>
      <c r="AK21">
        <v>180</v>
      </c>
      <c r="AL21">
        <v>171</v>
      </c>
      <c r="AM21">
        <v>156</v>
      </c>
      <c r="AN21">
        <v>200</v>
      </c>
      <c r="AO21">
        <v>206</v>
      </c>
      <c r="AP21">
        <v>206</v>
      </c>
      <c r="AQ21">
        <v>413</v>
      </c>
      <c r="AR21">
        <v>499</v>
      </c>
      <c r="AS21">
        <v>522</v>
      </c>
      <c r="AT21">
        <v>274</v>
      </c>
      <c r="AU21">
        <v>154</v>
      </c>
      <c r="AV21">
        <v>306</v>
      </c>
      <c r="AW21">
        <v>483</v>
      </c>
      <c r="AX21">
        <v>393</v>
      </c>
      <c r="AY21">
        <v>380</v>
      </c>
      <c r="AZ21">
        <v>355</v>
      </c>
      <c r="BA21">
        <v>399</v>
      </c>
    </row>
    <row r="22" spans="1:53" ht="12">
      <c r="A22" t="s">
        <v>29</v>
      </c>
      <c r="C22">
        <v>7.9</v>
      </c>
      <c r="D22">
        <v>5.5</v>
      </c>
      <c r="E22">
        <v>11.5</v>
      </c>
      <c r="F22">
        <v>14.6</v>
      </c>
      <c r="G22">
        <v>29</v>
      </c>
      <c r="H22">
        <v>14.6</v>
      </c>
      <c r="I22">
        <v>13.1</v>
      </c>
      <c r="J22">
        <v>12.1</v>
      </c>
      <c r="K22">
        <v>13.7</v>
      </c>
      <c r="L22">
        <v>17.4</v>
      </c>
      <c r="M22">
        <v>14.9</v>
      </c>
      <c r="N22">
        <v>15</v>
      </c>
      <c r="O22" s="35">
        <v>36</v>
      </c>
      <c r="P22">
        <v>81</v>
      </c>
      <c r="Q22">
        <v>113</v>
      </c>
      <c r="R22">
        <v>120.2</v>
      </c>
      <c r="S22">
        <v>25.1</v>
      </c>
      <c r="T22">
        <v>40.3</v>
      </c>
      <c r="U22">
        <v>21</v>
      </c>
      <c r="V22">
        <v>31</v>
      </c>
      <c r="W22">
        <v>359</v>
      </c>
      <c r="X22">
        <v>83</v>
      </c>
      <c r="Y22">
        <v>240</v>
      </c>
      <c r="Z22">
        <v>145</v>
      </c>
      <c r="AA22">
        <v>86.9</v>
      </c>
      <c r="AB22">
        <v>154</v>
      </c>
      <c r="AC22">
        <v>122</v>
      </c>
      <c r="AD22">
        <v>34</v>
      </c>
      <c r="AE22">
        <v>47</v>
      </c>
      <c r="AF22">
        <v>89</v>
      </c>
      <c r="AG22">
        <v>73</v>
      </c>
      <c r="AH22">
        <v>78</v>
      </c>
      <c r="AI22">
        <v>88</v>
      </c>
      <c r="AJ22">
        <v>115</v>
      </c>
      <c r="AK22">
        <v>127</v>
      </c>
      <c r="AL22">
        <v>131</v>
      </c>
      <c r="AM22">
        <v>53</v>
      </c>
      <c r="AN22">
        <v>61</v>
      </c>
      <c r="AO22">
        <v>48</v>
      </c>
      <c r="AP22">
        <v>56</v>
      </c>
      <c r="AQ22">
        <v>271</v>
      </c>
      <c r="AR22">
        <v>320</v>
      </c>
      <c r="AS22">
        <v>483</v>
      </c>
      <c r="AT22">
        <v>161</v>
      </c>
      <c r="AU22">
        <v>149</v>
      </c>
      <c r="AV22">
        <v>151</v>
      </c>
      <c r="AW22">
        <v>260</v>
      </c>
      <c r="AX22">
        <v>395</v>
      </c>
      <c r="AY22">
        <v>270</v>
      </c>
      <c r="AZ22">
        <v>247</v>
      </c>
      <c r="BA22">
        <v>270</v>
      </c>
    </row>
    <row r="23" spans="1:53" s="35" customFormat="1" ht="12">
      <c r="A23" s="35" t="s">
        <v>30</v>
      </c>
      <c r="C23" s="35">
        <v>0.76</v>
      </c>
      <c r="D23" s="35">
        <v>0.6</v>
      </c>
      <c r="E23" s="35">
        <v>0.88</v>
      </c>
      <c r="F23" s="35">
        <v>0.92</v>
      </c>
      <c r="G23" s="35">
        <v>1.26</v>
      </c>
      <c r="H23" s="35">
        <v>1.62</v>
      </c>
      <c r="I23" s="35">
        <v>0.99</v>
      </c>
      <c r="J23" s="35">
        <v>1.11</v>
      </c>
      <c r="K23" s="35">
        <v>1.07</v>
      </c>
      <c r="L23" s="35">
        <v>1.55</v>
      </c>
      <c r="M23" s="35">
        <v>1.82</v>
      </c>
      <c r="N23" s="35">
        <v>3.5</v>
      </c>
      <c r="O23" s="35">
        <v>4.3</v>
      </c>
      <c r="P23" s="35">
        <v>5.4</v>
      </c>
      <c r="Q23" s="37">
        <v>8.5001</v>
      </c>
      <c r="R23" s="37">
        <v>12.4001</v>
      </c>
      <c r="S23" s="35">
        <v>1.4</v>
      </c>
      <c r="T23" s="35">
        <v>1.77</v>
      </c>
      <c r="U23" s="35">
        <v>1.6</v>
      </c>
      <c r="V23" s="35">
        <v>2.78</v>
      </c>
      <c r="W23" s="38" t="s">
        <v>44</v>
      </c>
      <c r="X23" s="38" t="s">
        <v>44</v>
      </c>
      <c r="Y23" s="38" t="s">
        <v>44</v>
      </c>
      <c r="Z23" s="35">
        <v>22.1</v>
      </c>
      <c r="AA23" s="35">
        <v>9.58</v>
      </c>
      <c r="AB23" s="35">
        <v>10.6</v>
      </c>
      <c r="AC23" s="35">
        <v>9.6</v>
      </c>
      <c r="AD23" s="35">
        <v>3.99</v>
      </c>
      <c r="AE23" s="35">
        <v>7.62</v>
      </c>
      <c r="AF23" s="35">
        <v>6.73</v>
      </c>
      <c r="AG23" s="35">
        <v>8.44</v>
      </c>
      <c r="AH23" s="35">
        <v>5.85</v>
      </c>
      <c r="AI23" s="35">
        <v>8.7</v>
      </c>
      <c r="AJ23" s="35">
        <v>6.81</v>
      </c>
      <c r="AK23" s="35">
        <v>6.8</v>
      </c>
      <c r="AL23" s="35">
        <v>8.9</v>
      </c>
      <c r="AM23" s="35">
        <v>7.13</v>
      </c>
      <c r="AN23" s="35">
        <v>4.48</v>
      </c>
      <c r="AO23" s="35">
        <v>4.14</v>
      </c>
      <c r="AP23" s="35">
        <v>4.46</v>
      </c>
      <c r="AQ23" s="35" t="s">
        <v>44</v>
      </c>
      <c r="AR23" s="35" t="s">
        <v>44</v>
      </c>
      <c r="AS23" s="35" t="s">
        <v>44</v>
      </c>
      <c r="AT23" s="35">
        <v>14.4</v>
      </c>
      <c r="AU23" s="35">
        <v>18.3</v>
      </c>
      <c r="AV23" s="35">
        <v>14.6</v>
      </c>
      <c r="AW23" s="35" t="s">
        <v>44</v>
      </c>
      <c r="AX23" s="38" t="s">
        <v>44</v>
      </c>
      <c r="AY23" s="35">
        <v>14.2</v>
      </c>
      <c r="AZ23" s="35">
        <v>18.8</v>
      </c>
      <c r="BA23" s="35">
        <v>15.4</v>
      </c>
    </row>
    <row r="24" spans="1:53" ht="12">
      <c r="A24" t="s">
        <v>31</v>
      </c>
      <c r="C24">
        <v>1.92</v>
      </c>
      <c r="D24">
        <v>1.67</v>
      </c>
      <c r="E24">
        <v>2.32</v>
      </c>
      <c r="F24">
        <v>2.37</v>
      </c>
      <c r="G24">
        <v>3.03</v>
      </c>
      <c r="H24">
        <v>4</v>
      </c>
      <c r="I24">
        <v>2.61</v>
      </c>
      <c r="J24">
        <v>2.46</v>
      </c>
      <c r="K24">
        <v>2.72</v>
      </c>
      <c r="L24">
        <v>3.91</v>
      </c>
      <c r="M24">
        <v>4.63</v>
      </c>
      <c r="N24">
        <v>8.5</v>
      </c>
      <c r="O24" s="35">
        <v>10.1</v>
      </c>
      <c r="P24">
        <v>14.4</v>
      </c>
      <c r="Q24">
        <v>20</v>
      </c>
      <c r="R24">
        <v>29.5</v>
      </c>
      <c r="S24">
        <v>3.37</v>
      </c>
      <c r="T24">
        <v>4.63</v>
      </c>
      <c r="U24">
        <v>3.68</v>
      </c>
      <c r="V24">
        <v>6.7</v>
      </c>
      <c r="W24">
        <v>30</v>
      </c>
      <c r="X24">
        <v>23.1</v>
      </c>
      <c r="Y24">
        <v>39.1</v>
      </c>
      <c r="Z24">
        <v>57.8</v>
      </c>
      <c r="AA24">
        <v>25.4</v>
      </c>
      <c r="AB24">
        <v>30.2</v>
      </c>
      <c r="AC24">
        <v>28.3</v>
      </c>
      <c r="AD24">
        <v>11.42</v>
      </c>
      <c r="AE24">
        <v>22.22</v>
      </c>
      <c r="AF24">
        <v>17.5</v>
      </c>
      <c r="AG24">
        <v>22.6</v>
      </c>
      <c r="AH24">
        <v>16.1</v>
      </c>
      <c r="AI24">
        <v>23.7</v>
      </c>
      <c r="AJ24">
        <v>21.2</v>
      </c>
      <c r="AK24">
        <v>21</v>
      </c>
      <c r="AL24">
        <v>24.9</v>
      </c>
      <c r="AM24">
        <v>18.7</v>
      </c>
      <c r="AN24">
        <v>13.7</v>
      </c>
      <c r="AO24">
        <v>13</v>
      </c>
      <c r="AP24">
        <v>14.3</v>
      </c>
      <c r="AQ24">
        <v>65</v>
      </c>
      <c r="AR24">
        <v>69.6</v>
      </c>
      <c r="AS24">
        <v>57.7</v>
      </c>
      <c r="AT24">
        <v>41.7</v>
      </c>
      <c r="AU24">
        <v>51.1</v>
      </c>
      <c r="AV24">
        <v>43.6</v>
      </c>
      <c r="AW24">
        <v>35.5</v>
      </c>
      <c r="AX24">
        <v>38.2</v>
      </c>
      <c r="AY24">
        <v>45</v>
      </c>
      <c r="AZ24">
        <v>65.3</v>
      </c>
      <c r="BA24">
        <v>44.9</v>
      </c>
    </row>
    <row r="25" spans="1:53" ht="12">
      <c r="A25" t="s">
        <v>32</v>
      </c>
      <c r="C25">
        <v>1.05</v>
      </c>
      <c r="D25">
        <v>0.86</v>
      </c>
      <c r="E25">
        <v>1.6</v>
      </c>
      <c r="F25">
        <v>1.43</v>
      </c>
      <c r="G25">
        <v>2.13</v>
      </c>
      <c r="H25">
        <v>2.2</v>
      </c>
      <c r="I25">
        <v>1.38</v>
      </c>
      <c r="J25">
        <v>1.17</v>
      </c>
      <c r="K25">
        <v>1.52</v>
      </c>
      <c r="L25">
        <v>2.23</v>
      </c>
      <c r="M25">
        <v>2.52</v>
      </c>
      <c r="N25">
        <v>5.8</v>
      </c>
      <c r="O25" s="35">
        <v>6.2</v>
      </c>
      <c r="P25">
        <v>9.6</v>
      </c>
      <c r="Q25">
        <v>12.3</v>
      </c>
      <c r="R25">
        <v>16.8</v>
      </c>
      <c r="S25">
        <v>2.36</v>
      </c>
      <c r="T25">
        <v>2.52</v>
      </c>
      <c r="U25">
        <v>2.66</v>
      </c>
      <c r="V25">
        <v>4.8</v>
      </c>
      <c r="W25">
        <v>18.5</v>
      </c>
      <c r="X25">
        <v>14.3</v>
      </c>
      <c r="Y25">
        <v>28.8</v>
      </c>
      <c r="Z25">
        <v>30.9</v>
      </c>
      <c r="AA25">
        <v>14.1</v>
      </c>
      <c r="AB25">
        <v>23.9</v>
      </c>
      <c r="AC25">
        <v>22.7</v>
      </c>
      <c r="AD25">
        <v>11.24</v>
      </c>
      <c r="AE25">
        <v>21.49</v>
      </c>
      <c r="AF25">
        <v>15.8</v>
      </c>
      <c r="AG25">
        <v>19.9</v>
      </c>
      <c r="AH25">
        <v>15.3</v>
      </c>
      <c r="AI25">
        <v>22</v>
      </c>
      <c r="AJ25">
        <v>21.9</v>
      </c>
      <c r="AK25">
        <v>21.9</v>
      </c>
      <c r="AL25">
        <v>21.1</v>
      </c>
      <c r="AM25">
        <v>14.8</v>
      </c>
      <c r="AN25">
        <v>15.2</v>
      </c>
      <c r="AO25">
        <v>13.3</v>
      </c>
      <c r="AP25">
        <v>15.8</v>
      </c>
      <c r="AQ25">
        <v>48.7</v>
      </c>
      <c r="AR25">
        <v>47.3</v>
      </c>
      <c r="AS25">
        <v>42.4</v>
      </c>
      <c r="AT25">
        <v>26.9</v>
      </c>
      <c r="AU25">
        <v>29.5</v>
      </c>
      <c r="AV25">
        <v>27.7</v>
      </c>
      <c r="AW25">
        <v>33</v>
      </c>
      <c r="AX25">
        <v>31.5</v>
      </c>
      <c r="AY25">
        <v>34.1</v>
      </c>
      <c r="AZ25">
        <v>58</v>
      </c>
      <c r="BA25">
        <v>38.9</v>
      </c>
    </row>
    <row r="26" spans="1:53" ht="12">
      <c r="A26" t="s">
        <v>33</v>
      </c>
      <c r="C26">
        <v>0.34</v>
      </c>
      <c r="D26">
        <v>0.3</v>
      </c>
      <c r="E26">
        <v>0.46</v>
      </c>
      <c r="F26">
        <v>0.36</v>
      </c>
      <c r="G26">
        <v>0.73</v>
      </c>
      <c r="H26">
        <v>0.75</v>
      </c>
      <c r="I26">
        <v>0.46</v>
      </c>
      <c r="J26">
        <v>0.71</v>
      </c>
      <c r="K26">
        <v>0.46</v>
      </c>
      <c r="L26">
        <v>0.85</v>
      </c>
      <c r="M26">
        <v>0.96</v>
      </c>
      <c r="N26">
        <v>1.7</v>
      </c>
      <c r="O26" s="35">
        <v>1.9</v>
      </c>
      <c r="P26">
        <v>3</v>
      </c>
      <c r="Q26">
        <v>3.4</v>
      </c>
      <c r="R26">
        <v>4.2</v>
      </c>
      <c r="S26">
        <v>0.72</v>
      </c>
      <c r="T26">
        <v>1.06</v>
      </c>
      <c r="U26">
        <v>1.03</v>
      </c>
      <c r="V26">
        <v>1.79</v>
      </c>
      <c r="W26">
        <v>4.7</v>
      </c>
      <c r="X26">
        <v>3.8</v>
      </c>
      <c r="Y26">
        <v>8</v>
      </c>
      <c r="Z26">
        <v>10.2</v>
      </c>
      <c r="AA26">
        <v>5.45</v>
      </c>
      <c r="AB26">
        <v>8.1</v>
      </c>
      <c r="AC26">
        <v>7.1</v>
      </c>
      <c r="AD26">
        <v>4.89</v>
      </c>
      <c r="AE26">
        <v>8.98</v>
      </c>
      <c r="AF26">
        <v>6.73</v>
      </c>
      <c r="AG26">
        <v>7.98</v>
      </c>
      <c r="AH26">
        <v>6.4</v>
      </c>
      <c r="AI26">
        <v>8.76</v>
      </c>
      <c r="AJ26">
        <v>8.99</v>
      </c>
      <c r="AK26">
        <v>8.87</v>
      </c>
      <c r="AL26">
        <v>8.38</v>
      </c>
      <c r="AM26">
        <v>6.99</v>
      </c>
      <c r="AN26">
        <v>6.45</v>
      </c>
      <c r="AO26">
        <v>5.85</v>
      </c>
      <c r="AP26">
        <v>6.41</v>
      </c>
      <c r="AQ26">
        <v>13.8</v>
      </c>
      <c r="AR26">
        <v>13.8</v>
      </c>
      <c r="AS26">
        <v>13.3</v>
      </c>
      <c r="AT26">
        <v>8.83</v>
      </c>
      <c r="AU26">
        <v>11</v>
      </c>
      <c r="AV26">
        <v>9.36</v>
      </c>
      <c r="AW26">
        <v>11</v>
      </c>
      <c r="AX26">
        <v>10.4</v>
      </c>
      <c r="AY26">
        <v>12.5</v>
      </c>
      <c r="AZ26">
        <v>15.3</v>
      </c>
      <c r="BA26">
        <v>14.3</v>
      </c>
    </row>
    <row r="27" spans="1:53" ht="12">
      <c r="A27" t="s">
        <v>34</v>
      </c>
      <c r="C27">
        <v>0.06</v>
      </c>
      <c r="D27">
        <v>0.09</v>
      </c>
      <c r="E27">
        <v>0.19</v>
      </c>
      <c r="F27">
        <v>0.13</v>
      </c>
      <c r="G27">
        <v>0.36</v>
      </c>
      <c r="H27">
        <v>0.2</v>
      </c>
      <c r="I27">
        <v>0.13</v>
      </c>
      <c r="J27">
        <v>0.12</v>
      </c>
      <c r="K27">
        <v>0.17</v>
      </c>
      <c r="L27">
        <v>0.14</v>
      </c>
      <c r="M27">
        <v>0.22</v>
      </c>
      <c r="N27">
        <v>0.3</v>
      </c>
      <c r="O27" s="35">
        <v>0.1</v>
      </c>
      <c r="P27">
        <v>0.3</v>
      </c>
      <c r="Q27">
        <v>0.5</v>
      </c>
      <c r="R27">
        <v>0.3</v>
      </c>
      <c r="S27">
        <v>0.25</v>
      </c>
      <c r="T27">
        <v>0.13</v>
      </c>
      <c r="U27">
        <v>0.24</v>
      </c>
      <c r="V27">
        <v>0.51</v>
      </c>
      <c r="W27">
        <v>0.5</v>
      </c>
      <c r="X27">
        <v>0.5</v>
      </c>
      <c r="Y27">
        <v>0.7</v>
      </c>
      <c r="Z27">
        <v>1.44</v>
      </c>
      <c r="AA27">
        <v>1.14</v>
      </c>
      <c r="AB27">
        <v>1.9</v>
      </c>
      <c r="AC27">
        <v>0.8</v>
      </c>
      <c r="AD27">
        <v>1.69</v>
      </c>
      <c r="AE27">
        <v>2.54</v>
      </c>
      <c r="AF27">
        <v>1.45</v>
      </c>
      <c r="AG27">
        <v>2.02</v>
      </c>
      <c r="AH27">
        <v>1.86</v>
      </c>
      <c r="AI27">
        <v>2.51</v>
      </c>
      <c r="AJ27">
        <v>3.02</v>
      </c>
      <c r="AK27">
        <v>2.85</v>
      </c>
      <c r="AL27">
        <v>2.69</v>
      </c>
      <c r="AM27">
        <v>1.5</v>
      </c>
      <c r="AN27">
        <v>1.85</v>
      </c>
      <c r="AO27">
        <v>1.49</v>
      </c>
      <c r="AP27">
        <v>1.37</v>
      </c>
      <c r="AQ27">
        <v>2.3</v>
      </c>
      <c r="AR27">
        <v>2.7</v>
      </c>
      <c r="AS27">
        <v>1.9</v>
      </c>
      <c r="AT27">
        <v>2.17</v>
      </c>
      <c r="AU27">
        <v>2.05</v>
      </c>
      <c r="AV27">
        <v>2.23</v>
      </c>
      <c r="AW27">
        <v>3</v>
      </c>
      <c r="AX27">
        <v>2.6</v>
      </c>
      <c r="AY27">
        <v>2.35</v>
      </c>
      <c r="AZ27">
        <v>2.92</v>
      </c>
      <c r="BA27">
        <v>2.35</v>
      </c>
    </row>
    <row r="28" spans="1:53" ht="12">
      <c r="A28" t="s">
        <v>35</v>
      </c>
      <c r="C28">
        <v>0.61</v>
      </c>
      <c r="D28">
        <v>0.58</v>
      </c>
      <c r="E28">
        <v>0.94</v>
      </c>
      <c r="F28">
        <v>0.73</v>
      </c>
      <c r="G28">
        <v>1.3</v>
      </c>
      <c r="H28">
        <v>1.11</v>
      </c>
      <c r="I28">
        <v>0.69</v>
      </c>
      <c r="J28">
        <v>0.81</v>
      </c>
      <c r="K28">
        <v>0.72</v>
      </c>
      <c r="L28">
        <v>1.05</v>
      </c>
      <c r="M28">
        <v>1.24</v>
      </c>
      <c r="N28">
        <v>2.6</v>
      </c>
      <c r="O28" s="35">
        <v>2.8</v>
      </c>
      <c r="P28">
        <v>4.8</v>
      </c>
      <c r="Q28">
        <v>4.5</v>
      </c>
      <c r="R28">
        <v>5.3</v>
      </c>
      <c r="S28">
        <v>1.39</v>
      </c>
      <c r="T28">
        <v>1.23</v>
      </c>
      <c r="U28">
        <v>1.53</v>
      </c>
      <c r="V28">
        <v>2.99</v>
      </c>
      <c r="W28">
        <v>5.8</v>
      </c>
      <c r="X28">
        <v>4.8</v>
      </c>
      <c r="Y28">
        <v>10.2</v>
      </c>
      <c r="Z28">
        <v>9.95</v>
      </c>
      <c r="AA28">
        <v>6.13</v>
      </c>
      <c r="AB28">
        <v>13</v>
      </c>
      <c r="AC28">
        <v>11.5</v>
      </c>
      <c r="AD28">
        <v>7.23</v>
      </c>
      <c r="AE28">
        <v>13.58</v>
      </c>
      <c r="AF28">
        <v>7.88</v>
      </c>
      <c r="AG28">
        <v>9.9</v>
      </c>
      <c r="AH28">
        <v>8</v>
      </c>
      <c r="AI28">
        <v>11.5</v>
      </c>
      <c r="AJ28">
        <v>12.6</v>
      </c>
      <c r="AK28">
        <v>12.6</v>
      </c>
      <c r="AL28">
        <v>10.3</v>
      </c>
      <c r="AM28">
        <v>7.37</v>
      </c>
      <c r="AN28">
        <v>10.2</v>
      </c>
      <c r="AO28">
        <v>9.9</v>
      </c>
      <c r="AP28">
        <v>10.8</v>
      </c>
      <c r="AQ28">
        <v>16.9</v>
      </c>
      <c r="AR28">
        <v>16.1</v>
      </c>
      <c r="AS28">
        <v>15.1</v>
      </c>
      <c r="AT28">
        <v>11.4</v>
      </c>
      <c r="AU28">
        <v>11.5</v>
      </c>
      <c r="AV28">
        <v>11.5</v>
      </c>
      <c r="AW28">
        <v>12.3</v>
      </c>
      <c r="AX28">
        <v>11.8</v>
      </c>
      <c r="AY28">
        <v>16.7</v>
      </c>
      <c r="AZ28">
        <v>20.5</v>
      </c>
      <c r="BA28">
        <v>18.3</v>
      </c>
    </row>
    <row r="29" spans="1:53" ht="12">
      <c r="A29" t="s">
        <v>36</v>
      </c>
      <c r="C29">
        <v>0.44</v>
      </c>
      <c r="D29">
        <v>0.44</v>
      </c>
      <c r="E29">
        <v>0.6</v>
      </c>
      <c r="F29">
        <v>0.44</v>
      </c>
      <c r="G29">
        <v>0.86</v>
      </c>
      <c r="H29">
        <v>0.75</v>
      </c>
      <c r="I29">
        <v>0.51</v>
      </c>
      <c r="J29">
        <v>0.89</v>
      </c>
      <c r="K29">
        <v>0.45</v>
      </c>
      <c r="L29">
        <v>0.78</v>
      </c>
      <c r="M29">
        <v>0.92</v>
      </c>
      <c r="N29">
        <v>1.7</v>
      </c>
      <c r="O29" s="35">
        <v>1.7</v>
      </c>
      <c r="P29">
        <v>2.8</v>
      </c>
      <c r="Q29">
        <v>2.5</v>
      </c>
      <c r="R29">
        <v>3.2</v>
      </c>
      <c r="S29">
        <v>0.94</v>
      </c>
      <c r="T29">
        <v>0.88</v>
      </c>
      <c r="U29">
        <v>1.01</v>
      </c>
      <c r="V29">
        <v>2.08</v>
      </c>
      <c r="W29">
        <v>3.2</v>
      </c>
      <c r="X29">
        <v>2.6</v>
      </c>
      <c r="Y29">
        <v>5.8</v>
      </c>
      <c r="Z29">
        <v>5.48</v>
      </c>
      <c r="AA29">
        <v>3.67</v>
      </c>
      <c r="AB29">
        <v>7.1</v>
      </c>
      <c r="AC29">
        <v>5.9</v>
      </c>
      <c r="AD29">
        <v>4.26</v>
      </c>
      <c r="AE29">
        <v>8.2</v>
      </c>
      <c r="AF29">
        <v>4.43</v>
      </c>
      <c r="AG29">
        <v>5.39</v>
      </c>
      <c r="AH29">
        <v>4.22</v>
      </c>
      <c r="AI29">
        <v>6.18</v>
      </c>
      <c r="AJ29">
        <v>6.85</v>
      </c>
      <c r="AK29">
        <v>6.8</v>
      </c>
      <c r="AL29">
        <v>5.78</v>
      </c>
      <c r="AM29">
        <v>4.72</v>
      </c>
      <c r="AN29">
        <v>5.33</v>
      </c>
      <c r="AO29">
        <v>5.11</v>
      </c>
      <c r="AP29">
        <v>5.52</v>
      </c>
      <c r="AQ29">
        <v>9</v>
      </c>
      <c r="AR29">
        <v>8.4</v>
      </c>
      <c r="AS29">
        <v>7.5</v>
      </c>
      <c r="AT29">
        <v>5.47</v>
      </c>
      <c r="AU29">
        <v>6.21</v>
      </c>
      <c r="AV29">
        <v>5.86</v>
      </c>
      <c r="AW29">
        <v>6.2</v>
      </c>
      <c r="AX29">
        <v>6</v>
      </c>
      <c r="AY29">
        <v>6.78</v>
      </c>
      <c r="AZ29">
        <v>7.61</v>
      </c>
      <c r="BA29">
        <v>8.62</v>
      </c>
    </row>
    <row r="30" spans="1:53" ht="12">
      <c r="A30" t="s">
        <v>37</v>
      </c>
      <c r="C30">
        <v>0.53</v>
      </c>
      <c r="D30">
        <v>0.52</v>
      </c>
      <c r="E30">
        <v>0.72</v>
      </c>
      <c r="F30">
        <v>0.53</v>
      </c>
      <c r="G30">
        <v>0.83</v>
      </c>
      <c r="H30">
        <v>0.77</v>
      </c>
      <c r="I30">
        <v>0.5</v>
      </c>
      <c r="J30">
        <v>0.94</v>
      </c>
      <c r="K30">
        <v>0.61</v>
      </c>
      <c r="L30">
        <v>0.77</v>
      </c>
      <c r="M30">
        <v>0.93</v>
      </c>
      <c r="N30">
        <v>1.5</v>
      </c>
      <c r="O30" s="35">
        <v>1.5</v>
      </c>
      <c r="P30">
        <v>2</v>
      </c>
      <c r="Q30" s="4">
        <v>2.1001</v>
      </c>
      <c r="R30">
        <v>3</v>
      </c>
      <c r="S30">
        <v>1</v>
      </c>
      <c r="T30">
        <v>0.9</v>
      </c>
      <c r="U30">
        <v>0.95</v>
      </c>
      <c r="V30">
        <v>1.72</v>
      </c>
      <c r="W30" s="3" t="s">
        <v>44</v>
      </c>
      <c r="X30" s="3" t="s">
        <v>44</v>
      </c>
      <c r="Y30">
        <v>5.1</v>
      </c>
      <c r="Z30">
        <v>5.56</v>
      </c>
      <c r="AA30">
        <v>3.8</v>
      </c>
      <c r="AB30">
        <v>6.6</v>
      </c>
      <c r="AC30">
        <v>5.6</v>
      </c>
      <c r="AD30">
        <v>3.26</v>
      </c>
      <c r="AE30">
        <v>7.09</v>
      </c>
      <c r="AF30">
        <v>3.03</v>
      </c>
      <c r="AG30">
        <v>3.29</v>
      </c>
      <c r="AH30">
        <v>2.96</v>
      </c>
      <c r="AI30">
        <v>5.43</v>
      </c>
      <c r="AJ30">
        <v>5.7</v>
      </c>
      <c r="AK30">
        <v>5.49</v>
      </c>
      <c r="AL30">
        <v>6.15</v>
      </c>
      <c r="AM30">
        <v>5.44</v>
      </c>
      <c r="AN30">
        <v>5.11</v>
      </c>
      <c r="AO30">
        <v>4.48</v>
      </c>
      <c r="AP30">
        <v>4.96</v>
      </c>
      <c r="AQ30" t="s">
        <v>44</v>
      </c>
      <c r="AR30" t="s">
        <v>44</v>
      </c>
      <c r="AS30" t="s">
        <v>44</v>
      </c>
      <c r="AT30">
        <v>7.04</v>
      </c>
      <c r="AU30">
        <v>7.05</v>
      </c>
      <c r="AV30">
        <v>7.25</v>
      </c>
      <c r="AW30" t="s">
        <v>44</v>
      </c>
      <c r="AX30" s="3" t="s">
        <v>44</v>
      </c>
      <c r="AY30">
        <v>6.51</v>
      </c>
      <c r="AZ30">
        <v>8.09</v>
      </c>
      <c r="BA30">
        <v>7.5</v>
      </c>
    </row>
    <row r="31" spans="17:18" ht="12">
      <c r="Q31" s="4" t="s">
        <v>78</v>
      </c>
      <c r="R31" s="4" t="s">
        <v>78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6"/>
  <sheetViews>
    <sheetView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69" sqref="A69"/>
    </sheetView>
  </sheetViews>
  <sheetFormatPr defaultColWidth="8.8515625" defaultRowHeight="12.75"/>
  <cols>
    <col min="1" max="1" width="10.421875" style="0" customWidth="1"/>
    <col min="2" max="26" width="7.7109375" style="0" customWidth="1"/>
  </cols>
  <sheetData>
    <row r="1" spans="1:2" ht="15">
      <c r="A1" s="20" t="s">
        <v>4</v>
      </c>
      <c r="B1" s="9"/>
    </row>
    <row r="2" spans="1:26" s="5" customFormat="1" ht="15">
      <c r="A2" s="8"/>
      <c r="B2" s="11" t="s">
        <v>84</v>
      </c>
      <c r="C2" s="11" t="s">
        <v>87</v>
      </c>
      <c r="D2" s="11" t="s">
        <v>84</v>
      </c>
      <c r="E2" s="11" t="s">
        <v>84</v>
      </c>
      <c r="F2" s="11" t="s">
        <v>86</v>
      </c>
      <c r="G2" s="11" t="s">
        <v>84</v>
      </c>
      <c r="H2" s="11" t="s">
        <v>84</v>
      </c>
      <c r="I2" s="11" t="s">
        <v>85</v>
      </c>
      <c r="J2" s="11" t="s">
        <v>85</v>
      </c>
      <c r="K2" s="11" t="s">
        <v>83</v>
      </c>
      <c r="L2" s="11" t="s">
        <v>85</v>
      </c>
      <c r="M2" s="11" t="s">
        <v>85</v>
      </c>
      <c r="N2" s="11" t="s">
        <v>85</v>
      </c>
      <c r="O2" s="11" t="s">
        <v>84</v>
      </c>
      <c r="P2" s="11" t="s">
        <v>85</v>
      </c>
      <c r="Q2" s="11" t="s">
        <v>83</v>
      </c>
      <c r="R2" s="11" t="s">
        <v>83</v>
      </c>
      <c r="S2" s="11" t="s">
        <v>83</v>
      </c>
      <c r="T2" s="11" t="s">
        <v>83</v>
      </c>
      <c r="U2" s="11" t="s">
        <v>84</v>
      </c>
      <c r="V2" s="11" t="s">
        <v>86</v>
      </c>
      <c r="W2" s="11" t="s">
        <v>84</v>
      </c>
      <c r="X2" s="11" t="s">
        <v>85</v>
      </c>
      <c r="Y2" s="11" t="s">
        <v>90</v>
      </c>
      <c r="Z2" s="11" t="s">
        <v>85</v>
      </c>
    </row>
    <row r="3" spans="1:31" s="5" customFormat="1" ht="15">
      <c r="A3" s="8"/>
      <c r="B3" s="10" t="s">
        <v>92</v>
      </c>
      <c r="C3" s="10" t="s">
        <v>94</v>
      </c>
      <c r="D3" s="10" t="s">
        <v>95</v>
      </c>
      <c r="E3" s="10" t="s">
        <v>94</v>
      </c>
      <c r="F3" s="10" t="s">
        <v>97</v>
      </c>
      <c r="G3" s="10" t="s">
        <v>93</v>
      </c>
      <c r="H3" s="10" t="s">
        <v>96</v>
      </c>
      <c r="I3" s="10" t="s">
        <v>88</v>
      </c>
      <c r="J3" s="10" t="s">
        <v>89</v>
      </c>
      <c r="K3" s="10" t="s">
        <v>89</v>
      </c>
      <c r="L3" s="10" t="s">
        <v>3</v>
      </c>
      <c r="M3" s="10" t="s">
        <v>93</v>
      </c>
      <c r="N3" s="10" t="s">
        <v>57</v>
      </c>
      <c r="O3" s="10" t="s">
        <v>98</v>
      </c>
      <c r="P3" s="10" t="s">
        <v>98</v>
      </c>
      <c r="Q3" s="10" t="s">
        <v>98</v>
      </c>
      <c r="R3" s="10" t="s">
        <v>99</v>
      </c>
      <c r="S3" s="10">
        <v>74220</v>
      </c>
      <c r="T3" s="10" t="s">
        <v>101</v>
      </c>
      <c r="U3" s="10" t="s">
        <v>100</v>
      </c>
      <c r="V3" s="10" t="s">
        <v>100</v>
      </c>
      <c r="W3" s="10" t="s">
        <v>102</v>
      </c>
      <c r="X3" s="10" t="s">
        <v>100</v>
      </c>
      <c r="Y3" s="10" t="s">
        <v>102</v>
      </c>
      <c r="Z3" s="10" t="s">
        <v>103</v>
      </c>
      <c r="AB3" s="5" t="s">
        <v>127</v>
      </c>
      <c r="AC3" s="5" t="s">
        <v>128</v>
      </c>
      <c r="AD3" s="5" t="s">
        <v>129</v>
      </c>
      <c r="AE3" s="5" t="s">
        <v>130</v>
      </c>
    </row>
    <row r="4" spans="1:26" s="5" customFormat="1" ht="12">
      <c r="A4" s="18" t="s">
        <v>125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31" ht="12">
      <c r="A5" s="12" t="s">
        <v>117</v>
      </c>
      <c r="B5" s="31">
        <f>AVERAGE(all_data!C3:D3)</f>
        <v>48.114999999999995</v>
      </c>
      <c r="C5" s="31">
        <f>all_data!G3</f>
        <v>44.1</v>
      </c>
      <c r="D5" s="31">
        <f>AVERAGE(all_data!J3:K3)</f>
        <v>45.004999999999995</v>
      </c>
      <c r="E5" s="31">
        <f>AVERAGE(all_data!H3:I3)</f>
        <v>45.29</v>
      </c>
      <c r="F5" s="31">
        <f>AVERAGE(all_data!S3:T3)</f>
        <v>44.4</v>
      </c>
      <c r="G5" s="31">
        <f>AVERAGE(all_data!E3:F3)</f>
        <v>45.91</v>
      </c>
      <c r="H5" s="31">
        <f>AVERAGE(all_data!L3:M3)</f>
        <v>45.394999999999996</v>
      </c>
      <c r="I5" s="31">
        <f>AVERAGE(all_data!N3:O3)</f>
        <v>44.42</v>
      </c>
      <c r="J5" s="31">
        <f>AVERAGE(all_data!Q3:R3)</f>
        <v>47.010000000000005</v>
      </c>
      <c r="K5" s="31">
        <f>AVERAGE(all_data!U3:V3)</f>
        <v>46.15</v>
      </c>
      <c r="L5" s="31">
        <f>all_data!P3</f>
        <v>45.71</v>
      </c>
      <c r="M5" s="31">
        <f>AVERAGE(all_data!W3:X3)</f>
        <v>44.980000000000004</v>
      </c>
      <c r="N5" s="31">
        <f>all_data!Y3</f>
        <v>41.25</v>
      </c>
      <c r="O5" s="31">
        <f>AVERAGE(all_data!Z3:AA3)</f>
        <v>43.425</v>
      </c>
      <c r="P5" s="31">
        <f>AVERAGE(all_data!AB3:AC3)</f>
        <v>41.53</v>
      </c>
      <c r="Q5" s="31">
        <f>AVERAGE(all_data!AD3:AE3)</f>
        <v>40</v>
      </c>
      <c r="R5" s="31">
        <f>AVERAGE(all_data!AF3:AG3)</f>
        <v>39.724999999999994</v>
      </c>
      <c r="S5" s="31">
        <f>AVERAGE(all_data!AH3:AI3)</f>
        <v>38.4</v>
      </c>
      <c r="T5" s="31">
        <f>AVERAGE(all_data!AL3:AM3)</f>
        <v>39.16</v>
      </c>
      <c r="U5" s="31">
        <f>AVERAGE(all_data!AJ3:AK3)</f>
        <v>37.345</v>
      </c>
      <c r="V5" s="31">
        <f>AVERAGE(all_data!AN3:AP3)</f>
        <v>38.27</v>
      </c>
      <c r="W5" s="31">
        <f>AVERAGE(all_data!AT3:AV3)</f>
        <v>36.99666666666667</v>
      </c>
      <c r="X5" s="31">
        <f>AVERAGE(all_data!AQ3:AS3)</f>
        <v>37.1</v>
      </c>
      <c r="Y5" s="31">
        <f>AVERAGE(all_data!AY3:BA3)</f>
        <v>33.876666666666665</v>
      </c>
      <c r="Z5" s="31">
        <f>AVERAGE(all_data!AW3:AX3)</f>
        <v>33.845</v>
      </c>
      <c r="AA5" s="21"/>
      <c r="AB5" s="22">
        <f>MIN($B5:$Z5)</f>
        <v>33.845</v>
      </c>
      <c r="AC5" s="22">
        <f>MAX($B5:$Z5)</f>
        <v>48.114999999999995</v>
      </c>
      <c r="AD5" s="22">
        <f>AVERAGE($B5:$Z5)</f>
        <v>41.896333333333324</v>
      </c>
      <c r="AE5" s="22">
        <f>STDEV($B5:$Z5)</f>
        <v>4.157921127420845</v>
      </c>
    </row>
    <row r="6" spans="1:31" ht="12">
      <c r="A6" s="7" t="s">
        <v>118</v>
      </c>
      <c r="B6" s="30">
        <f>AVERAGE(all_data!C4:D4)</f>
        <v>0.24</v>
      </c>
      <c r="C6" s="30">
        <f>all_data!G4</f>
        <v>0.4</v>
      </c>
      <c r="D6" s="30">
        <f>AVERAGE(all_data!J4:K4)</f>
        <v>0.41000000000000003</v>
      </c>
      <c r="E6" s="30">
        <f>AVERAGE(all_data!H4:I4)</f>
        <v>0.42</v>
      </c>
      <c r="F6" s="30">
        <f>AVERAGE(all_data!S4:T4)</f>
        <v>0.44999999999999996</v>
      </c>
      <c r="G6" s="30">
        <f>AVERAGE(all_data!E4:F4)</f>
        <v>0.445</v>
      </c>
      <c r="H6" s="30">
        <f>AVERAGE(all_data!L4:M4)</f>
        <v>0.5</v>
      </c>
      <c r="I6" s="30">
        <f>AVERAGE(all_data!N4:O4)</f>
        <v>0.5549999999999999</v>
      </c>
      <c r="J6" s="30">
        <f>AVERAGE(all_data!Q4:R4)</f>
        <v>0.6950000000000001</v>
      </c>
      <c r="K6" s="30">
        <f>AVERAGE(all_data!U4:V4)</f>
        <v>0.7050000000000001</v>
      </c>
      <c r="L6" s="30">
        <f>all_data!P4</f>
        <v>0.89</v>
      </c>
      <c r="M6" s="30">
        <f>AVERAGE(all_data!W4:X4)</f>
        <v>0.9650000000000001</v>
      </c>
      <c r="N6" s="30">
        <f>all_data!Y4</f>
        <v>2.76</v>
      </c>
      <c r="O6" s="30">
        <f>AVERAGE(all_data!Z4:AA4)</f>
        <v>3.14</v>
      </c>
      <c r="P6" s="30">
        <f>AVERAGE(all_data!AB4:AC4)</f>
        <v>4.705</v>
      </c>
      <c r="Q6" s="30">
        <f>AVERAGE(all_data!AD4:AE4)</f>
        <v>6.705</v>
      </c>
      <c r="R6" s="30">
        <f>AVERAGE(all_data!AF4:AG4)</f>
        <v>8.635</v>
      </c>
      <c r="S6" s="30">
        <f>AVERAGE(all_data!AH4:AI4)</f>
        <v>8.870000000000001</v>
      </c>
      <c r="T6" s="30">
        <f>AVERAGE(all_data!AL4:AM4)</f>
        <v>9.015</v>
      </c>
      <c r="U6" s="30">
        <f>AVERAGE(all_data!AJ4:AK4)</f>
        <v>9.14</v>
      </c>
      <c r="V6" s="30">
        <f>AVERAGE(all_data!AN4:AP4)</f>
        <v>9.99</v>
      </c>
      <c r="W6" s="31">
        <f>AVERAGE(all_data!AT4:AV4)</f>
        <v>12.226666666666667</v>
      </c>
      <c r="X6" s="31">
        <f>AVERAGE(all_data!AQ4:AS4)</f>
        <v>12.64</v>
      </c>
      <c r="Y6" s="31">
        <f>AVERAGE(all_data!AY4:BA4)</f>
        <v>16.243333333333336</v>
      </c>
      <c r="Z6" s="31">
        <f>AVERAGE(all_data!AW4:AX4)</f>
        <v>16.880000000000003</v>
      </c>
      <c r="AA6" s="21"/>
      <c r="AB6" s="22">
        <f aca="true" t="shared" si="0" ref="AB6:AB14">MIN($B6:$Z6)</f>
        <v>0.24</v>
      </c>
      <c r="AC6" s="22">
        <f aca="true" t="shared" si="1" ref="AC6:AC14">MAX($B6:$Z6)</f>
        <v>16.880000000000003</v>
      </c>
      <c r="AD6" s="22">
        <f aca="true" t="shared" si="2" ref="AD6:AD14">AVERAGE($B6:$Z6)</f>
        <v>5.105</v>
      </c>
      <c r="AE6" s="22">
        <f aca="true" t="shared" si="3" ref="AE6:AE14">STDEV($B6:$Z6)</f>
        <v>5.451150320328254</v>
      </c>
    </row>
    <row r="7" spans="1:31" ht="12">
      <c r="A7" s="12" t="s">
        <v>119</v>
      </c>
      <c r="B7" s="30">
        <f>AVERAGE(all_data!C5:D5)</f>
        <v>7.449999999999999</v>
      </c>
      <c r="C7" s="30">
        <f>all_data!G5</f>
        <v>7.79</v>
      </c>
      <c r="D7" s="30">
        <f>AVERAGE(all_data!J5:K5)</f>
        <v>7.41</v>
      </c>
      <c r="E7" s="30">
        <f>AVERAGE(all_data!H5:I5)</f>
        <v>7.79</v>
      </c>
      <c r="F7" s="30">
        <f>AVERAGE(all_data!S5:T5)</f>
        <v>7.49</v>
      </c>
      <c r="G7" s="30">
        <f>AVERAGE(all_data!E5:F5)</f>
        <v>7.49</v>
      </c>
      <c r="H7" s="30">
        <f>AVERAGE(all_data!L5:M5)</f>
        <v>7.5649999999999995</v>
      </c>
      <c r="I7" s="30">
        <f>AVERAGE(all_data!N5:O5)</f>
        <v>7.130000000000001</v>
      </c>
      <c r="J7" s="30">
        <f>AVERAGE(all_data!Q5:R5)</f>
        <v>9.175</v>
      </c>
      <c r="K7" s="30">
        <f>AVERAGE(all_data!U5:V5)</f>
        <v>10.01</v>
      </c>
      <c r="L7" s="30">
        <f>all_data!P5</f>
        <v>8.5</v>
      </c>
      <c r="M7" s="30">
        <f>AVERAGE(all_data!W5:X5)</f>
        <v>6.795</v>
      </c>
      <c r="N7" s="30">
        <f>all_data!Y5</f>
        <v>10.33</v>
      </c>
      <c r="O7" s="30">
        <f>AVERAGE(all_data!Z5:AA5)</f>
        <v>8.46</v>
      </c>
      <c r="P7" s="30">
        <f>AVERAGE(all_data!AB5:AC5)</f>
        <v>6.26</v>
      </c>
      <c r="Q7" s="30">
        <f>AVERAGE(all_data!AD5:AE5)</f>
        <v>8.16</v>
      </c>
      <c r="R7" s="30">
        <f>AVERAGE(all_data!AF5:AG5)</f>
        <v>6.975</v>
      </c>
      <c r="S7" s="30">
        <f>AVERAGE(all_data!AH5:AI5)</f>
        <v>5.734999999999999</v>
      </c>
      <c r="T7" s="30">
        <f>AVERAGE(all_data!AL5:AM5)</f>
        <v>7.6850000000000005</v>
      </c>
      <c r="U7" s="30">
        <f>AVERAGE(all_data!AJ5:AK5)</f>
        <v>5.6850000000000005</v>
      </c>
      <c r="V7" s="30">
        <f>AVERAGE(all_data!AN5:AP5)</f>
        <v>4.486666666666667</v>
      </c>
      <c r="W7" s="30">
        <f>AVERAGE(all_data!AT5:AV5)</f>
        <v>7.916666666666667</v>
      </c>
      <c r="X7" s="30">
        <f>AVERAGE(all_data!AQ5:AS5)</f>
        <v>6.080000000000001</v>
      </c>
      <c r="Y7" s="30">
        <f>AVERAGE(all_data!AY5:BA5)</f>
        <v>4.873333333333334</v>
      </c>
      <c r="Z7" s="30">
        <f>AVERAGE(all_data!AW5:AX5)</f>
        <v>3.915</v>
      </c>
      <c r="AA7" s="21"/>
      <c r="AB7" s="22">
        <f t="shared" si="0"/>
        <v>3.915</v>
      </c>
      <c r="AC7" s="22">
        <f t="shared" si="1"/>
        <v>10.33</v>
      </c>
      <c r="AD7" s="22">
        <f t="shared" si="2"/>
        <v>7.246266666666669</v>
      </c>
      <c r="AE7" s="22">
        <f t="shared" si="3"/>
        <v>1.5540022462922742</v>
      </c>
    </row>
    <row r="8" spans="1:31" ht="12">
      <c r="A8" s="13" t="s">
        <v>120</v>
      </c>
      <c r="B8" s="30">
        <f>AVERAGE(all_data!C6:D6)</f>
        <v>0.6</v>
      </c>
      <c r="C8" s="30">
        <f>all_data!G6</f>
        <v>0.4</v>
      </c>
      <c r="D8" s="30">
        <f>AVERAGE(all_data!J6:K6)</f>
        <v>0.5449999999999999</v>
      </c>
      <c r="E8" s="30">
        <f>AVERAGE(all_data!H6:I6)</f>
        <v>0.5</v>
      </c>
      <c r="F8" s="30">
        <f>AVERAGE(all_data!S6:T6)</f>
        <v>0.475</v>
      </c>
      <c r="G8" s="30">
        <f>AVERAGE(all_data!E6:F6)</f>
        <v>0.49</v>
      </c>
      <c r="H8" s="30">
        <f>AVERAGE(all_data!L6:M6)</f>
        <v>0.5599999999999999</v>
      </c>
      <c r="I8" s="30">
        <f>AVERAGE(all_data!N6:O6)</f>
        <v>0.525</v>
      </c>
      <c r="J8" s="30">
        <f>AVERAGE(all_data!Q6:R6)</f>
        <v>0.44</v>
      </c>
      <c r="K8" s="30">
        <f>AVERAGE(all_data!U6:V6)</f>
        <v>0.5</v>
      </c>
      <c r="L8" s="30">
        <f>all_data!P6</f>
        <v>0.5</v>
      </c>
      <c r="M8" s="30">
        <f>AVERAGE(all_data!W6:X6)</f>
        <v>0.575</v>
      </c>
      <c r="N8" s="30">
        <f>all_data!Y6</f>
        <v>0.28</v>
      </c>
      <c r="O8" s="30">
        <f>AVERAGE(all_data!Z6:AA6)</f>
        <v>0.535</v>
      </c>
      <c r="P8" s="30">
        <f>AVERAGE(all_data!AB6:AC6)</f>
        <v>0.345</v>
      </c>
      <c r="Q8" s="30">
        <f>AVERAGE(all_data!AD6:AE6)</f>
        <v>0.615</v>
      </c>
      <c r="R8" s="30">
        <f>AVERAGE(all_data!AF6:AG6)</f>
        <v>0.615</v>
      </c>
      <c r="S8" s="30">
        <f>AVERAGE(all_data!AH6:AI6)</f>
        <v>0.72</v>
      </c>
      <c r="T8" s="30">
        <f>AVERAGE(all_data!AL6:AM6)</f>
        <v>0.6950000000000001</v>
      </c>
      <c r="U8" s="30">
        <f>AVERAGE(all_data!AJ6:AK6)</f>
        <v>0.605</v>
      </c>
      <c r="V8" s="30">
        <f>AVERAGE(all_data!AN6:AP6)</f>
        <v>0.64</v>
      </c>
      <c r="W8" s="30">
        <f>AVERAGE(all_data!AT6:AV6)</f>
        <v>0.63</v>
      </c>
      <c r="X8" s="30">
        <f>AVERAGE(all_data!AQ6:AS6)</f>
        <v>0.6999999999999998</v>
      </c>
      <c r="Y8" s="30">
        <f>AVERAGE(all_data!AY6:BA6)</f>
        <v>1.1733333333333333</v>
      </c>
      <c r="Z8" s="30">
        <f>AVERAGE(all_data!AW6:AX6)</f>
        <v>0.855</v>
      </c>
      <c r="AA8" s="21"/>
      <c r="AB8" s="22">
        <f t="shared" si="0"/>
        <v>0.28</v>
      </c>
      <c r="AC8" s="22">
        <f t="shared" si="1"/>
        <v>1.1733333333333333</v>
      </c>
      <c r="AD8" s="22">
        <f t="shared" si="2"/>
        <v>0.5807333333333334</v>
      </c>
      <c r="AE8" s="22">
        <f t="shared" si="3"/>
        <v>0.1740098177306861</v>
      </c>
    </row>
    <row r="9" spans="1:31" ht="12">
      <c r="A9" s="7" t="s">
        <v>17</v>
      </c>
      <c r="B9" s="31">
        <f>AVERAGE(all_data!C7:D7)</f>
        <v>16.32</v>
      </c>
      <c r="C9" s="31">
        <f>all_data!G7</f>
        <v>21.82</v>
      </c>
      <c r="D9" s="31">
        <f>AVERAGE(all_data!J7:K7)</f>
        <v>20.115000000000002</v>
      </c>
      <c r="E9" s="31">
        <f>AVERAGE(all_data!H7:I7)</f>
        <v>18.77</v>
      </c>
      <c r="F9" s="31">
        <f>AVERAGE(all_data!S7:T7)</f>
        <v>21.5</v>
      </c>
      <c r="G9" s="31">
        <f>AVERAGE(all_data!E7:F7)</f>
        <v>19.380000000000003</v>
      </c>
      <c r="H9" s="31">
        <f>AVERAGE(all_data!L7:M7)</f>
        <v>18.93</v>
      </c>
      <c r="I9" s="31">
        <f>AVERAGE(all_data!N7:O7)</f>
        <v>19.32</v>
      </c>
      <c r="J9" s="31">
        <f>AVERAGE(all_data!Q7:R7)</f>
        <v>18.09</v>
      </c>
      <c r="K9" s="31">
        <f>AVERAGE(all_data!U7:V7)</f>
        <v>19.15</v>
      </c>
      <c r="L9" s="31">
        <f>all_data!P7</f>
        <v>18.9</v>
      </c>
      <c r="M9" s="31">
        <f>AVERAGE(all_data!W7:X7)</f>
        <v>22.58</v>
      </c>
      <c r="N9" s="31">
        <f>all_data!Y7</f>
        <v>22.65</v>
      </c>
      <c r="O9" s="31">
        <f>AVERAGE(all_data!Z7:AA7)</f>
        <v>21.515</v>
      </c>
      <c r="P9" s="31">
        <f>AVERAGE(all_data!AB7:AC7)</f>
        <v>24.1</v>
      </c>
      <c r="Q9" s="31">
        <f>AVERAGE(all_data!AD7:AE7)</f>
        <v>21.65</v>
      </c>
      <c r="R9" s="31">
        <f>AVERAGE(all_data!AF7:AG7)</f>
        <v>21.405</v>
      </c>
      <c r="S9" s="31">
        <f>AVERAGE(all_data!AH7:AI7)</f>
        <v>22.65</v>
      </c>
      <c r="T9" s="31">
        <f>AVERAGE(all_data!AL7:AM7)</f>
        <v>23.21</v>
      </c>
      <c r="U9" s="31">
        <f>AVERAGE(all_data!AJ7:AK7)</f>
        <v>24.025</v>
      </c>
      <c r="V9" s="31">
        <f>AVERAGE(all_data!AN7:AP7)</f>
        <v>24.356666666666666</v>
      </c>
      <c r="W9" s="31">
        <f>AVERAGE(all_data!AT7:AV7)</f>
        <v>21.816666666666666</v>
      </c>
      <c r="X9" s="31">
        <f>AVERAGE(all_data!AQ7:AS7)</f>
        <v>21.05</v>
      </c>
      <c r="Y9" s="31">
        <f>AVERAGE(all_data!AY7:BA7)</f>
        <v>22.663333333333338</v>
      </c>
      <c r="Z9" s="31">
        <f>AVERAGE(all_data!AW7:AX7)</f>
        <v>22.955</v>
      </c>
      <c r="AA9" s="21"/>
      <c r="AB9" s="22">
        <f t="shared" si="0"/>
        <v>16.32</v>
      </c>
      <c r="AC9" s="22">
        <f t="shared" si="1"/>
        <v>24.356666666666666</v>
      </c>
      <c r="AD9" s="22">
        <f t="shared" si="2"/>
        <v>21.156866666666666</v>
      </c>
      <c r="AE9" s="22">
        <f t="shared" si="3"/>
        <v>2.0912643659155936</v>
      </c>
    </row>
    <row r="10" spans="1:31" ht="12">
      <c r="A10" s="13" t="s">
        <v>18</v>
      </c>
      <c r="B10" s="30">
        <f>AVERAGE(all_data!C8:D8)</f>
        <v>0.315</v>
      </c>
      <c r="C10" s="30">
        <f>all_data!G8</f>
        <v>0.25</v>
      </c>
      <c r="D10" s="30">
        <f>AVERAGE(all_data!J8:K8)</f>
        <v>0.27</v>
      </c>
      <c r="E10" s="30">
        <f>AVERAGE(all_data!H8:I8)</f>
        <v>0.30000000000000004</v>
      </c>
      <c r="F10" s="30">
        <f>AVERAGE(all_data!S8:T8)</f>
        <v>0.33999999999999997</v>
      </c>
      <c r="G10" s="30">
        <f>AVERAGE(all_data!E8:F8)</f>
        <v>0.27</v>
      </c>
      <c r="H10" s="30">
        <f>AVERAGE(all_data!L8:M8)</f>
        <v>0.26</v>
      </c>
      <c r="I10" s="30">
        <f>AVERAGE(all_data!N8:O8)</f>
        <v>0.33</v>
      </c>
      <c r="J10" s="30">
        <f>AVERAGE(all_data!Q8:R8)</f>
        <v>0.21000000000000002</v>
      </c>
      <c r="K10" s="30">
        <f>AVERAGE(all_data!U8:V8)</f>
        <v>0.27</v>
      </c>
      <c r="L10" s="30">
        <f>all_data!P8</f>
        <v>0.2</v>
      </c>
      <c r="M10" s="30">
        <f>AVERAGE(all_data!W8:X8)</f>
        <v>0.27</v>
      </c>
      <c r="N10" s="30">
        <f>all_data!Y8</f>
        <v>0.19</v>
      </c>
      <c r="O10" s="30">
        <f>AVERAGE(all_data!Z8:AA8)</f>
        <v>0.41000000000000003</v>
      </c>
      <c r="P10" s="30">
        <f>AVERAGE(all_data!AB8:AC8)</f>
        <v>0.27</v>
      </c>
      <c r="Q10" s="30">
        <f>AVERAGE(all_data!AD8:AE8)</f>
        <v>0.355</v>
      </c>
      <c r="R10" s="30">
        <f>AVERAGE(all_data!AF8:AG8)</f>
        <v>0.28</v>
      </c>
      <c r="S10" s="30">
        <f>AVERAGE(all_data!AH8:AI8)</f>
        <v>0.315</v>
      </c>
      <c r="T10" s="30">
        <f>AVERAGE(all_data!AL8:AM8)</f>
        <v>0.29500000000000004</v>
      </c>
      <c r="U10" s="30">
        <f>AVERAGE(all_data!AJ8:AK8)</f>
        <v>0.28</v>
      </c>
      <c r="V10" s="30">
        <f>AVERAGE(all_data!AN8:AP8)</f>
        <v>0.3333333333333333</v>
      </c>
      <c r="W10" s="30">
        <f>AVERAGE(all_data!AT8:AV8)</f>
        <v>0.24</v>
      </c>
      <c r="X10" s="30">
        <f>AVERAGE(all_data!AQ8:AS8)</f>
        <v>0.3133333333333333</v>
      </c>
      <c r="Y10" s="30">
        <f>AVERAGE(all_data!AY8:BA8)</f>
        <v>0.3333333333333333</v>
      </c>
      <c r="Z10" s="30">
        <f>AVERAGE(all_data!AW8:AX8)</f>
        <v>0.305</v>
      </c>
      <c r="AA10" s="21"/>
      <c r="AB10" s="22">
        <f t="shared" si="0"/>
        <v>0.19</v>
      </c>
      <c r="AC10" s="22">
        <f t="shared" si="1"/>
        <v>0.41000000000000003</v>
      </c>
      <c r="AD10" s="22">
        <f t="shared" si="2"/>
        <v>0.2882</v>
      </c>
      <c r="AE10" s="22">
        <f t="shared" si="3"/>
        <v>0.050101563515190656</v>
      </c>
    </row>
    <row r="11" spans="1:31" ht="12">
      <c r="A11" s="7" t="s">
        <v>19</v>
      </c>
      <c r="B11" s="31">
        <f>AVERAGE(all_data!C9:D9)</f>
        <v>18.625</v>
      </c>
      <c r="C11" s="31">
        <f>all_data!G9</f>
        <v>17</v>
      </c>
      <c r="D11" s="31">
        <f>AVERAGE(all_data!J9:K9)</f>
        <v>18.3</v>
      </c>
      <c r="E11" s="31">
        <f>AVERAGE(all_data!H9:I9)</f>
        <v>17.619999999999997</v>
      </c>
      <c r="F11" s="31">
        <f>AVERAGE(all_data!S9:T9)</f>
        <v>17.1</v>
      </c>
      <c r="G11" s="31">
        <f>AVERAGE(all_data!E9:F9)</f>
        <v>17.45</v>
      </c>
      <c r="H11" s="31">
        <f>AVERAGE(all_data!L9:M9)</f>
        <v>18.299999999999997</v>
      </c>
      <c r="I11" s="31">
        <f>AVERAGE(all_data!N9:O9)</f>
        <v>18.935000000000002</v>
      </c>
      <c r="J11" s="31">
        <f>AVERAGE(all_data!Q9:R9)</f>
        <v>15.48</v>
      </c>
      <c r="K11" s="31">
        <f>AVERAGE(all_data!U9:V9)</f>
        <v>13.95</v>
      </c>
      <c r="L11" s="31">
        <f>all_data!P9</f>
        <v>16.16</v>
      </c>
      <c r="M11" s="31">
        <f>AVERAGE(all_data!W9:X9)</f>
        <v>15.845</v>
      </c>
      <c r="N11" s="31">
        <f>all_data!Y9</f>
        <v>13.23</v>
      </c>
      <c r="O11" s="31">
        <f>AVERAGE(all_data!Z9:AA9)</f>
        <v>12.845</v>
      </c>
      <c r="P11" s="31">
        <f>AVERAGE(all_data!AB9:AC9)</f>
        <v>14.190000000000001</v>
      </c>
      <c r="Q11" s="31">
        <f>AVERAGE(all_data!AD9:AE9)</f>
        <v>12.15</v>
      </c>
      <c r="R11" s="31">
        <f>AVERAGE(all_data!AF9:AG9)</f>
        <v>13.445</v>
      </c>
      <c r="S11" s="31">
        <f>AVERAGE(all_data!AH9:AI9)</f>
        <v>14.65</v>
      </c>
      <c r="T11" s="31">
        <f>AVERAGE(all_data!AL9:AM9)</f>
        <v>11.61</v>
      </c>
      <c r="U11" s="31">
        <f>AVERAGE(all_data!AJ9:AK9)</f>
        <v>15.129999999999999</v>
      </c>
      <c r="V11" s="31">
        <f>AVERAGE(all_data!AN9:AP9)</f>
        <v>14.773333333333333</v>
      </c>
      <c r="W11" s="31">
        <f>AVERAGE(all_data!AT9:AV9)</f>
        <v>11.286666666666667</v>
      </c>
      <c r="X11" s="31">
        <f>AVERAGE(all_data!AQ9:AS9)</f>
        <v>13.15</v>
      </c>
      <c r="Y11" s="31">
        <f>AVERAGE(all_data!AY9:BA9)</f>
        <v>13.29</v>
      </c>
      <c r="Z11" s="30">
        <f>AVERAGE(all_data!AW9:AX9)</f>
        <v>14.39</v>
      </c>
      <c r="AA11" s="21"/>
      <c r="AB11" s="22">
        <f t="shared" si="0"/>
        <v>11.286666666666667</v>
      </c>
      <c r="AC11" s="22">
        <f t="shared" si="1"/>
        <v>18.935000000000002</v>
      </c>
      <c r="AD11" s="22">
        <f t="shared" si="2"/>
        <v>15.156199999999997</v>
      </c>
      <c r="AE11" s="22">
        <f t="shared" si="3"/>
        <v>2.287905576269713</v>
      </c>
    </row>
    <row r="12" spans="1:31" ht="12">
      <c r="A12" s="12" t="s">
        <v>20</v>
      </c>
      <c r="B12" s="30">
        <f>AVERAGE(all_data!C10:D10)</f>
        <v>8.225</v>
      </c>
      <c r="C12" s="30">
        <f>all_data!G10</f>
        <v>8.55</v>
      </c>
      <c r="D12" s="30">
        <f>AVERAGE(all_data!J10:K10)</f>
        <v>8.25</v>
      </c>
      <c r="E12" s="30">
        <f>AVERAGE(all_data!H10:I10)</f>
        <v>8.4</v>
      </c>
      <c r="F12" s="30">
        <f>AVERAGE(all_data!S10:T10)</f>
        <v>8.265</v>
      </c>
      <c r="G12" s="30">
        <f>AVERAGE(all_data!E10:F10)</f>
        <v>8.355</v>
      </c>
      <c r="H12" s="30">
        <f>AVERAGE(all_data!L10:M10)</f>
        <v>7.995</v>
      </c>
      <c r="I12" s="30">
        <f>AVERAGE(all_data!N10:O10)</f>
        <v>7.970000000000001</v>
      </c>
      <c r="J12" s="30">
        <f>AVERAGE(all_data!Q10:R10)</f>
        <v>8.955</v>
      </c>
      <c r="K12" s="30">
        <f>AVERAGE(all_data!U10:V10)</f>
        <v>9.635</v>
      </c>
      <c r="L12" s="30">
        <f>all_data!P10</f>
        <v>8.74</v>
      </c>
      <c r="M12" s="30">
        <f>AVERAGE(all_data!W10:X10)</f>
        <v>8.045</v>
      </c>
      <c r="N12" s="30">
        <f>all_data!Y10</f>
        <v>10.15</v>
      </c>
      <c r="O12" s="30">
        <f>AVERAGE(all_data!Z10:AA10)</f>
        <v>8.485</v>
      </c>
      <c r="P12" s="30">
        <f>AVERAGE(all_data!AB10:AC10)</f>
        <v>7.695</v>
      </c>
      <c r="Q12" s="30">
        <f>AVERAGE(all_data!AD10:AE10)</f>
        <v>9.045</v>
      </c>
      <c r="R12" s="30">
        <f>AVERAGE(all_data!AF10:AG10)</f>
        <v>7.705</v>
      </c>
      <c r="S12" s="30">
        <f>AVERAGE(all_data!AH10:AI10)</f>
        <v>7.235</v>
      </c>
      <c r="T12" s="30">
        <f>AVERAGE(all_data!AL10:AM10)</f>
        <v>7.98</v>
      </c>
      <c r="U12" s="30">
        <f>AVERAGE(all_data!AJ10:AK10)</f>
        <v>7.275</v>
      </c>
      <c r="V12" s="30">
        <f>AVERAGE(all_data!AN10:AP10)</f>
        <v>7.1866666666666665</v>
      </c>
      <c r="W12" s="30">
        <f>AVERAGE(all_data!AT10:AV10)</f>
        <v>8.15</v>
      </c>
      <c r="X12" s="30">
        <f>AVERAGE(all_data!AQ10:AS10)</f>
        <v>7.273333333333333</v>
      </c>
      <c r="Y12" s="30">
        <f>AVERAGE(all_data!AY10:BA10)</f>
        <v>6.913333333333334</v>
      </c>
      <c r="Z12" s="30">
        <f>AVERAGE(all_data!AW10:AX10)</f>
        <v>6.345</v>
      </c>
      <c r="AA12" s="21"/>
      <c r="AB12" s="22">
        <f t="shared" si="0"/>
        <v>6.345</v>
      </c>
      <c r="AC12" s="22">
        <f t="shared" si="1"/>
        <v>10.15</v>
      </c>
      <c r="AD12" s="22">
        <f t="shared" si="2"/>
        <v>8.112933333333334</v>
      </c>
      <c r="AE12" s="22">
        <f t="shared" si="3"/>
        <v>0.8406793273784462</v>
      </c>
    </row>
    <row r="13" spans="1:31" ht="12">
      <c r="A13" s="13" t="s">
        <v>121</v>
      </c>
      <c r="B13" s="30">
        <f>AVERAGE(all_data!C11:D11)</f>
        <v>0.175</v>
      </c>
      <c r="C13" s="30">
        <f>all_data!G11</f>
        <v>0.1</v>
      </c>
      <c r="D13" s="30">
        <f>AVERAGE(all_data!J11:K11)</f>
        <v>0.2</v>
      </c>
      <c r="E13" s="30">
        <f>AVERAGE(all_data!H11:I11)</f>
        <v>0.185</v>
      </c>
      <c r="F13" s="30">
        <f>AVERAGE(all_data!S11:T11)</f>
        <v>0.23500000000000001</v>
      </c>
      <c r="G13" s="30">
        <f>AVERAGE(all_data!E11:F11)</f>
        <v>0.12</v>
      </c>
      <c r="H13" s="30">
        <f>AVERAGE(all_data!L11:M11)</f>
        <v>0.135</v>
      </c>
      <c r="I13" s="30">
        <f>AVERAGE(all_data!N11:O11)</f>
        <v>0.19</v>
      </c>
      <c r="J13" s="30">
        <f>AVERAGE(all_data!Q11:R11)</f>
        <v>0.24000000000000002</v>
      </c>
      <c r="K13" s="30">
        <f>AVERAGE(all_data!U11:V11)</f>
        <v>0.195</v>
      </c>
      <c r="L13" s="30">
        <f>all_data!P11</f>
        <v>0.34</v>
      </c>
      <c r="M13" s="30">
        <f>AVERAGE(all_data!W11:X11)</f>
        <v>0.195</v>
      </c>
      <c r="N13" s="30" t="s">
        <v>91</v>
      </c>
      <c r="O13" s="30">
        <f>AVERAGE(all_data!Z11:AA11)</f>
        <v>0.44000000000000006</v>
      </c>
      <c r="P13" s="30">
        <f>AVERAGE(all_data!AB11:AC11)</f>
        <v>0.5900000000000001</v>
      </c>
      <c r="Q13" s="30">
        <f>AVERAGE(all_data!AD11:AE11)</f>
        <v>0.315</v>
      </c>
      <c r="R13" s="30">
        <f>AVERAGE(all_data!AF11:AG11)</f>
        <v>0.405</v>
      </c>
      <c r="S13" s="30">
        <f>AVERAGE(all_data!AH11:AI11)</f>
        <v>0.42000000000000004</v>
      </c>
      <c r="T13" s="30">
        <f>AVERAGE(all_data!AL11:AM11)</f>
        <v>0.375</v>
      </c>
      <c r="U13" s="30">
        <f>AVERAGE(all_data!AJ11:AK11)</f>
        <v>0.405</v>
      </c>
      <c r="V13" s="30">
        <f>AVERAGE(all_data!AN11:AP11)</f>
        <v>0.25666666666666665</v>
      </c>
      <c r="W13" s="30">
        <f>AVERAGE(all_data!AT11:AV11)</f>
        <v>0.6233333333333334</v>
      </c>
      <c r="X13" s="30">
        <f>AVERAGE(all_data!AQ11:AS11)</f>
        <v>0.6366666666666666</v>
      </c>
      <c r="Y13" s="30">
        <f>AVERAGE(all_data!AY11:BA11)</f>
        <v>0.10999999999999999</v>
      </c>
      <c r="Z13" s="30">
        <f>AVERAGE(all_data!AW11:AX11)</f>
        <v>0.325</v>
      </c>
      <c r="AA13" s="21"/>
      <c r="AB13" s="22">
        <f t="shared" si="0"/>
        <v>0.1</v>
      </c>
      <c r="AC13" s="22">
        <f t="shared" si="1"/>
        <v>0.6366666666666666</v>
      </c>
      <c r="AD13" s="22">
        <f t="shared" si="2"/>
        <v>0.3004861111111111</v>
      </c>
      <c r="AE13" s="22">
        <f t="shared" si="3"/>
        <v>0.15941959884017998</v>
      </c>
    </row>
    <row r="14" spans="1:31" ht="12">
      <c r="A14" s="13" t="s">
        <v>122</v>
      </c>
      <c r="B14" s="27" t="s">
        <v>91</v>
      </c>
      <c r="C14" s="27" t="s">
        <v>91</v>
      </c>
      <c r="D14" s="27" t="s">
        <v>44</v>
      </c>
      <c r="E14" s="27" t="s">
        <v>91</v>
      </c>
      <c r="F14" s="27" t="s">
        <v>91</v>
      </c>
      <c r="G14" s="27" t="s">
        <v>91</v>
      </c>
      <c r="H14" s="27" t="s">
        <v>44</v>
      </c>
      <c r="I14" s="30">
        <f>AVERAGE(all_data!N12:O12)</f>
        <v>0.01</v>
      </c>
      <c r="J14" s="30">
        <f>AVERAGE(all_data!Q12:R12)</f>
        <v>0.07</v>
      </c>
      <c r="K14" s="30">
        <f>AVERAGE(all_data!U12:V12)</f>
        <v>0.005</v>
      </c>
      <c r="L14" s="30">
        <f>all_data!P12</f>
        <v>0.02</v>
      </c>
      <c r="M14" s="30">
        <f>AVERAGE(all_data!W12:X12)</f>
        <v>0.01</v>
      </c>
      <c r="N14" s="30" t="s">
        <v>91</v>
      </c>
      <c r="O14" s="30" t="s">
        <v>91</v>
      </c>
      <c r="P14" s="30">
        <f>AVERAGE(all_data!AB12:AC12)</f>
        <v>0.10500000000000001</v>
      </c>
      <c r="Q14" s="30">
        <f>AVERAGE(all_data!AD12:AE12)</f>
        <v>0.01</v>
      </c>
      <c r="R14" s="30">
        <f>AVERAGE(all_data!AF12:AG12)</f>
        <v>0.045</v>
      </c>
      <c r="S14" s="30">
        <f>AVERAGE(all_data!AH12:AI12)</f>
        <v>0.02</v>
      </c>
      <c r="T14" s="30">
        <f>AVERAGE(all_data!AL12:AM12)</f>
        <v>0.045</v>
      </c>
      <c r="U14" s="30">
        <f>AVERAGE(all_data!AJ12:AK12)</f>
        <v>0.060000000000000005</v>
      </c>
      <c r="V14" s="30">
        <f>AVERAGE(all_data!AN12:AP12)</f>
        <v>0.02</v>
      </c>
      <c r="W14" s="30">
        <f>AVERAGE(all_data!AT12:AV12)</f>
        <v>0.06</v>
      </c>
      <c r="X14" s="30">
        <f>AVERAGE(all_data!AQ12:AS12)</f>
        <v>0.15666666666666668</v>
      </c>
      <c r="Y14" s="30">
        <f>AVERAGE(all_data!AY12:BA12)</f>
        <v>0.19333333333333333</v>
      </c>
      <c r="Z14" s="30">
        <f>AVERAGE(all_data!AW12:AX12)</f>
        <v>0.14</v>
      </c>
      <c r="AA14" s="21"/>
      <c r="AB14" s="22">
        <f t="shared" si="0"/>
        <v>0.005</v>
      </c>
      <c r="AC14" s="22">
        <f t="shared" si="1"/>
        <v>0.19333333333333333</v>
      </c>
      <c r="AD14" s="22">
        <f t="shared" si="2"/>
        <v>0.060625000000000005</v>
      </c>
      <c r="AE14" s="22">
        <f t="shared" si="3"/>
        <v>0.05854683152384492</v>
      </c>
    </row>
    <row r="15" spans="1:31" ht="12">
      <c r="A15" s="14" t="s">
        <v>123</v>
      </c>
      <c r="B15" s="31">
        <f>SUM(B5:B14)</f>
        <v>100.06499999999998</v>
      </c>
      <c r="C15" s="31">
        <f aca="true" t="shared" si="4" ref="C15:Z15">SUM(C5:C14)</f>
        <v>100.40999999999998</v>
      </c>
      <c r="D15" s="31">
        <f t="shared" si="4"/>
        <v>100.50499999999998</v>
      </c>
      <c r="E15" s="31">
        <f>SUM(E5:E14)</f>
        <v>99.275</v>
      </c>
      <c r="F15" s="31">
        <f>SUM(F5:F14)</f>
        <v>100.255</v>
      </c>
      <c r="G15" s="31">
        <f>SUM(G5:G14)</f>
        <v>99.91000000000001</v>
      </c>
      <c r="H15" s="31">
        <f t="shared" si="4"/>
        <v>99.64</v>
      </c>
      <c r="I15" s="31">
        <f t="shared" si="4"/>
        <v>99.385</v>
      </c>
      <c r="J15" s="31">
        <f t="shared" si="4"/>
        <v>100.365</v>
      </c>
      <c r="K15" s="31">
        <f t="shared" si="4"/>
        <v>100.56999999999998</v>
      </c>
      <c r="L15" s="31">
        <f>SUM(L5:L14)</f>
        <v>99.96</v>
      </c>
      <c r="M15" s="31">
        <f t="shared" si="4"/>
        <v>100.26</v>
      </c>
      <c r="N15" s="31">
        <f t="shared" si="4"/>
        <v>100.84</v>
      </c>
      <c r="O15" s="31">
        <f t="shared" si="4"/>
        <v>99.25499999999998</v>
      </c>
      <c r="P15" s="31">
        <f t="shared" si="4"/>
        <v>99.79</v>
      </c>
      <c r="Q15" s="31">
        <f t="shared" si="4"/>
        <v>99.00500000000001</v>
      </c>
      <c r="R15" s="31">
        <f t="shared" si="4"/>
        <v>99.23499999999999</v>
      </c>
      <c r="S15" s="31">
        <f t="shared" si="4"/>
        <v>99.015</v>
      </c>
      <c r="T15" s="31">
        <f t="shared" si="4"/>
        <v>100.07000000000001</v>
      </c>
      <c r="U15" s="31">
        <f>SUM(U5:U14)</f>
        <v>99.95</v>
      </c>
      <c r="V15" s="31">
        <f t="shared" si="4"/>
        <v>100.31333333333332</v>
      </c>
      <c r="W15" s="31">
        <f t="shared" si="4"/>
        <v>99.94666666666667</v>
      </c>
      <c r="X15" s="31">
        <f>SUM(X5:X14)</f>
        <v>99.10000000000001</v>
      </c>
      <c r="Y15" s="31">
        <f>SUM(Y5:Y14)</f>
        <v>99.67</v>
      </c>
      <c r="Z15" s="31">
        <f t="shared" si="4"/>
        <v>99.955</v>
      </c>
      <c r="AA15" s="21"/>
      <c r="AB15" s="21"/>
      <c r="AC15" s="21"/>
      <c r="AD15" s="21"/>
      <c r="AE15" s="21"/>
    </row>
    <row r="16" spans="1:31" ht="12">
      <c r="A16" s="14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21"/>
      <c r="AB16" s="21"/>
      <c r="AC16" s="21"/>
      <c r="AD16" s="21"/>
      <c r="AE16" s="21"/>
    </row>
    <row r="17" spans="1:31" ht="12">
      <c r="A17" s="15" t="s">
        <v>5</v>
      </c>
      <c r="B17" s="30">
        <f>(B11/40.304)/(B11/40.304+B9/71.846)</f>
        <v>0.6704426188611922</v>
      </c>
      <c r="C17" s="30">
        <f aca="true" t="shared" si="5" ref="C17:Z17">(C11/40.304)/(C11/40.304+C9/71.846)</f>
        <v>0.5813847660133165</v>
      </c>
      <c r="D17" s="30">
        <f t="shared" si="5"/>
        <v>0.6185762428543998</v>
      </c>
      <c r="E17" s="30">
        <f t="shared" si="5"/>
        <v>0.6259425011246358</v>
      </c>
      <c r="F17" s="30">
        <f t="shared" si="5"/>
        <v>0.5863992531917054</v>
      </c>
      <c r="G17" s="30">
        <f t="shared" si="5"/>
        <v>0.6161343129119321</v>
      </c>
      <c r="H17" s="30">
        <f t="shared" si="5"/>
        <v>0.6327952497076001</v>
      </c>
      <c r="I17" s="30">
        <f t="shared" si="5"/>
        <v>0.6359770244674049</v>
      </c>
      <c r="J17" s="30">
        <f t="shared" si="5"/>
        <v>0.6040248274858866</v>
      </c>
      <c r="K17" s="30">
        <f t="shared" si="5"/>
        <v>0.5649437934723441</v>
      </c>
      <c r="L17" s="30">
        <f t="shared" si="5"/>
        <v>0.603830493163388</v>
      </c>
      <c r="M17" s="30">
        <f t="shared" si="5"/>
        <v>0.5557333516286658</v>
      </c>
      <c r="N17" s="30">
        <f t="shared" si="5"/>
        <v>0.5100989628584759</v>
      </c>
      <c r="O17" s="30">
        <f t="shared" si="5"/>
        <v>0.5155645906022597</v>
      </c>
      <c r="P17" s="30">
        <f t="shared" si="5"/>
        <v>0.512097606116439</v>
      </c>
      <c r="Q17" s="30">
        <f t="shared" si="5"/>
        <v>0.5000994837899858</v>
      </c>
      <c r="R17" s="30">
        <f t="shared" si="5"/>
        <v>0.5282341750763048</v>
      </c>
      <c r="S17" s="30">
        <f t="shared" si="5"/>
        <v>0.5355286974170277</v>
      </c>
      <c r="T17" s="30">
        <f t="shared" si="5"/>
        <v>0.4713707976868512</v>
      </c>
      <c r="U17" s="30">
        <f t="shared" si="5"/>
        <v>0.5288825086972014</v>
      </c>
      <c r="V17" s="30">
        <f t="shared" si="5"/>
        <v>0.51951317849491</v>
      </c>
      <c r="W17" s="30">
        <f t="shared" si="5"/>
        <v>0.4797665814205158</v>
      </c>
      <c r="X17" s="30">
        <f t="shared" si="5"/>
        <v>0.5268729344239358</v>
      </c>
      <c r="Y17" s="30">
        <f t="shared" si="5"/>
        <v>0.5110826209290075</v>
      </c>
      <c r="Z17" s="30">
        <f t="shared" si="5"/>
        <v>0.5277394781672551</v>
      </c>
      <c r="AA17" s="21"/>
      <c r="AB17" s="21"/>
      <c r="AC17" s="21"/>
      <c r="AD17" s="21"/>
      <c r="AE17" s="21"/>
    </row>
    <row r="18" spans="1:31" ht="12">
      <c r="A18" s="19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1"/>
      <c r="AB18" s="21"/>
      <c r="AC18" s="21"/>
      <c r="AD18" s="21"/>
      <c r="AE18" s="21"/>
    </row>
    <row r="19" spans="1:31" ht="12">
      <c r="A19" s="18" t="s">
        <v>124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1"/>
      <c r="AB19" s="23"/>
      <c r="AC19" s="23"/>
      <c r="AD19" s="23"/>
      <c r="AE19" s="23"/>
    </row>
    <row r="20" spans="1:31" ht="12">
      <c r="A20" s="15" t="s">
        <v>23</v>
      </c>
      <c r="B20" s="29">
        <f>AVERAGE(all_data!C16:D16)</f>
        <v>36.5</v>
      </c>
      <c r="C20" s="29">
        <f>all_data!G16</f>
        <v>29.8</v>
      </c>
      <c r="D20" s="29">
        <f>AVERAGE(all_data!J16:K16)</f>
        <v>37.3</v>
      </c>
      <c r="E20" s="29">
        <f>AVERAGE(all_data!H16:I16)</f>
        <v>37.15</v>
      </c>
      <c r="F20" s="29">
        <f>AVERAGE(all_data!S16:T16)</f>
        <v>40.75</v>
      </c>
      <c r="G20" s="29">
        <f>AVERAGE(all_data!E16:F16)</f>
        <v>39.349999999999994</v>
      </c>
      <c r="H20" s="32">
        <f>AVERAGE(all_data!L16:M16)</f>
        <v>37.1</v>
      </c>
      <c r="I20" s="32">
        <f>AVERAGE(all_data!N16:O16)</f>
        <v>28</v>
      </c>
      <c r="J20" s="32">
        <f>AVERAGE(all_data!Q16:R16)</f>
        <v>38.85</v>
      </c>
      <c r="K20" s="32">
        <f>AVERAGE(all_data!U16:V16)</f>
        <v>35</v>
      </c>
      <c r="L20" s="32">
        <f>all_data!P16</f>
        <v>34</v>
      </c>
      <c r="M20" s="32">
        <f>AVERAGE(all_data!W16:X16)</f>
        <v>40</v>
      </c>
      <c r="N20" s="32">
        <f>all_data!Y16</f>
        <v>44</v>
      </c>
      <c r="O20" s="32">
        <f>AVERAGE(all_data!Z16:AA16)</f>
        <v>38.7</v>
      </c>
      <c r="P20" s="32">
        <f>AVERAGE(all_data!AB16:AC16)</f>
        <v>43</v>
      </c>
      <c r="Q20" s="32">
        <f>AVERAGE(all_data!AD16:AE16)</f>
        <v>44.5</v>
      </c>
      <c r="R20" s="32">
        <f>AVERAGE(all_data!AF16:AG16)</f>
        <v>43</v>
      </c>
      <c r="S20" s="32">
        <f>AVERAGE(all_data!AH16:AI16)</f>
        <v>46.5</v>
      </c>
      <c r="T20" s="32">
        <f>AVERAGE(all_data!AL16:AM16)</f>
        <v>55.5</v>
      </c>
      <c r="U20" s="32">
        <f>AVERAGE(all_data!AJ16:AK16)</f>
        <v>51</v>
      </c>
      <c r="V20" s="32">
        <f>AVERAGE(all_data!AN16:AP16)</f>
        <v>58.333333333333336</v>
      </c>
      <c r="W20" s="32">
        <f>AVERAGE(all_data!AT16:AV16)</f>
        <v>45</v>
      </c>
      <c r="X20" s="32">
        <f>AVERAGE(all_data!AQ16:AS16)</f>
        <v>44.333333333333336</v>
      </c>
      <c r="Y20" s="32">
        <f>AVERAGE(all_data!AY16:BA16)</f>
        <v>55</v>
      </c>
      <c r="Z20" s="32">
        <f>AVERAGE(all_data!AW16:AX16)</f>
        <v>56</v>
      </c>
      <c r="AA20" s="21"/>
      <c r="AB20" s="24">
        <f aca="true" t="shared" si="6" ref="AB20:AB26">MIN($B20:$Z20)</f>
        <v>28</v>
      </c>
      <c r="AC20" s="24">
        <f aca="true" t="shared" si="7" ref="AC20:AC26">MAX($B20:$Z20)</f>
        <v>58.333333333333336</v>
      </c>
      <c r="AD20" s="24">
        <f aca="true" t="shared" si="8" ref="AD20:AD26">AVERAGE($B20:$Z20)</f>
        <v>42.34666666666667</v>
      </c>
      <c r="AE20" s="24">
        <f aca="true" t="shared" si="9" ref="AE20:AE26">STDEV($B20:$Z20)</f>
        <v>7.984562651813855</v>
      </c>
    </row>
    <row r="21" spans="1:31" ht="12">
      <c r="A21" s="15" t="s">
        <v>24</v>
      </c>
      <c r="B21" s="29">
        <f>AVERAGE(all_data!C17:D17)</f>
        <v>156.5</v>
      </c>
      <c r="C21" s="29">
        <f>all_data!G17</f>
        <v>110</v>
      </c>
      <c r="D21" s="29">
        <f>AVERAGE(all_data!J17:K17)</f>
        <v>161</v>
      </c>
      <c r="E21" s="29">
        <f>AVERAGE(all_data!H17:I17)</f>
        <v>158</v>
      </c>
      <c r="F21" s="29">
        <f>AVERAGE(all_data!S17:T17)</f>
        <v>105</v>
      </c>
      <c r="G21" s="29">
        <f>AVERAGE(all_data!E17:F17)</f>
        <v>165</v>
      </c>
      <c r="H21" s="32">
        <f>AVERAGE(all_data!L17:M17)</f>
        <v>164.5</v>
      </c>
      <c r="I21" s="32">
        <f>AVERAGE(all_data!N17:O17)</f>
        <v>106.5</v>
      </c>
      <c r="J21" s="32">
        <f>AVERAGE(all_data!Q17:R17)</f>
        <v>156</v>
      </c>
      <c r="K21" s="32">
        <f>AVERAGE(all_data!U17:V17)</f>
        <v>130</v>
      </c>
      <c r="L21" s="32">
        <f>all_data!P17</f>
        <v>119</v>
      </c>
      <c r="M21" s="32">
        <f>AVERAGE(all_data!W17:X17)</f>
        <v>158.5</v>
      </c>
      <c r="N21" s="32">
        <f>all_data!Y17</f>
        <v>111</v>
      </c>
      <c r="O21" s="32">
        <f>AVERAGE(all_data!Z17:AA17)</f>
        <v>127.5</v>
      </c>
      <c r="P21" s="32">
        <f>AVERAGE(all_data!AB17:AC17)</f>
        <v>80.5</v>
      </c>
      <c r="Q21" s="32">
        <f>AVERAGE(all_data!AD17:AE17)</f>
        <v>114.5</v>
      </c>
      <c r="R21" s="32">
        <f>AVERAGE(all_data!AF17:AG17)</f>
        <v>120.5</v>
      </c>
      <c r="S21" s="32">
        <f>AVERAGE(all_data!AH17:AI17)</f>
        <v>122</v>
      </c>
      <c r="T21" s="32">
        <f>AVERAGE(all_data!AL17:AM17)</f>
        <v>209.5</v>
      </c>
      <c r="U21" s="32">
        <f>AVERAGE(all_data!AJ17:AK17)</f>
        <v>230</v>
      </c>
      <c r="V21" s="32">
        <f>AVERAGE(all_data!AN17:AP17)</f>
        <v>133</v>
      </c>
      <c r="W21" s="32">
        <f>AVERAGE(all_data!AT17:AV17)</f>
        <v>116.33333333333333</v>
      </c>
      <c r="X21" s="32">
        <f>AVERAGE(all_data!AQ17:AS17)</f>
        <v>145.33333333333334</v>
      </c>
      <c r="Y21" s="32">
        <f>AVERAGE(all_data!AY17:BA17)</f>
        <v>233.66666666666666</v>
      </c>
      <c r="Z21" s="32">
        <f>AVERAGE(all_data!AW17:AX17)</f>
        <v>209.5</v>
      </c>
      <c r="AA21" s="21"/>
      <c r="AB21" s="24">
        <f t="shared" si="6"/>
        <v>80.5</v>
      </c>
      <c r="AC21" s="24">
        <f t="shared" si="7"/>
        <v>233.66666666666666</v>
      </c>
      <c r="AD21" s="24">
        <f t="shared" si="8"/>
        <v>145.73333333333335</v>
      </c>
      <c r="AE21" s="24">
        <f t="shared" si="9"/>
        <v>40.254773123932274</v>
      </c>
    </row>
    <row r="22" spans="1:31" ht="12">
      <c r="A22" s="15" t="s">
        <v>25</v>
      </c>
      <c r="B22" s="29">
        <f>AVERAGE(all_data!C18:D18)</f>
        <v>90</v>
      </c>
      <c r="C22" s="29"/>
      <c r="D22" s="29"/>
      <c r="E22" s="29">
        <f>AVERAGE(all_data!H18:I18)</f>
        <v>150</v>
      </c>
      <c r="F22" s="29">
        <f>AVERAGE(all_data!S18:T18)</f>
        <v>135</v>
      </c>
      <c r="G22" s="29">
        <f>AVERAGE(all_data!E18:F18)</f>
        <v>170</v>
      </c>
      <c r="H22" s="32">
        <f>AVERAGE(all_data!L18:M18)</f>
        <v>170</v>
      </c>
      <c r="I22" s="32">
        <f>AVERAGE(all_data!N18:O18)</f>
        <v>185</v>
      </c>
      <c r="J22" s="32">
        <f>AVERAGE(all_data!Q18:R18)</f>
        <v>125</v>
      </c>
      <c r="K22" s="32">
        <f>AVERAGE(all_data!U18:V18)</f>
        <v>150</v>
      </c>
      <c r="L22" s="32"/>
      <c r="M22" s="32">
        <f>AVERAGE(all_data!W18:X18)</f>
        <v>115</v>
      </c>
      <c r="N22" s="32"/>
      <c r="O22" s="32">
        <f>AVERAGE(all_data!Z18:AA18)</f>
        <v>85</v>
      </c>
      <c r="P22" s="32">
        <f>AVERAGE(all_data!AB18:AC18)</f>
        <v>82</v>
      </c>
      <c r="Q22" s="32">
        <f>AVERAGE(all_data!AD18:AE18)</f>
        <v>55</v>
      </c>
      <c r="R22" s="32">
        <f>AVERAGE(all_data!AF18:AG18)</f>
        <v>46</v>
      </c>
      <c r="S22" s="32">
        <f>AVERAGE(all_data!AH18:AI18)</f>
        <v>70</v>
      </c>
      <c r="T22" s="32">
        <f>AVERAGE(all_data!AL18:AM18)</f>
        <v>33</v>
      </c>
      <c r="U22" s="32">
        <f>AVERAGE(all_data!AJ18:AK18)</f>
        <v>33</v>
      </c>
      <c r="V22" s="32">
        <f>AVERAGE(all_data!AN18:AP18)</f>
        <v>30</v>
      </c>
      <c r="W22" s="32" t="s">
        <v>46</v>
      </c>
      <c r="X22" s="32">
        <f>AVERAGE(all_data!AQ18:AS18)</f>
        <v>43.333333333333336</v>
      </c>
      <c r="Y22" s="32" t="s">
        <v>44</v>
      </c>
      <c r="Z22" s="32" t="s">
        <v>47</v>
      </c>
      <c r="AA22" s="21"/>
      <c r="AB22" s="24">
        <f t="shared" si="6"/>
        <v>30</v>
      </c>
      <c r="AC22" s="24">
        <f t="shared" si="7"/>
        <v>185</v>
      </c>
      <c r="AD22" s="24">
        <f t="shared" si="8"/>
        <v>98.18518518518518</v>
      </c>
      <c r="AE22" s="24">
        <f t="shared" si="9"/>
        <v>52.92604560666196</v>
      </c>
    </row>
    <row r="23" spans="1:31" ht="12">
      <c r="A23" s="15" t="s">
        <v>26</v>
      </c>
      <c r="B23" s="29">
        <f>AVERAGE(all_data!C19:D19)</f>
        <v>44.349999999999994</v>
      </c>
      <c r="C23" s="29">
        <f>all_data!G19</f>
        <v>60.9</v>
      </c>
      <c r="D23" s="29">
        <f>AVERAGE(all_data!J19:K19)</f>
        <v>66.1</v>
      </c>
      <c r="E23" s="29">
        <f>AVERAGE(all_data!H19:I19)</f>
        <v>58.3</v>
      </c>
      <c r="F23" s="29">
        <f>AVERAGE(all_data!S19:T19)</f>
        <v>66.05</v>
      </c>
      <c r="G23" s="29">
        <f>AVERAGE(all_data!E19:F19)</f>
        <v>68.05000000000001</v>
      </c>
      <c r="H23" s="32">
        <f>AVERAGE(all_data!L19:M19)</f>
        <v>59.95</v>
      </c>
      <c r="I23" s="32">
        <f>AVERAGE(all_data!N19:O19)</f>
        <v>58.5</v>
      </c>
      <c r="J23" s="32">
        <f>AVERAGE(all_data!Q19:R19)</f>
        <v>80.15</v>
      </c>
      <c r="K23" s="32">
        <f>AVERAGE(all_data!U19:V19)</f>
        <v>54</v>
      </c>
      <c r="L23" s="32">
        <f>all_data!P19</f>
        <v>62</v>
      </c>
      <c r="M23" s="32">
        <f>AVERAGE(all_data!W19:X19)</f>
        <v>97</v>
      </c>
      <c r="N23" s="32">
        <f>all_data!Y19</f>
        <v>48</v>
      </c>
      <c r="O23" s="32">
        <f>AVERAGE(all_data!Z19:AA19)</f>
        <v>52</v>
      </c>
      <c r="P23" s="32">
        <f>AVERAGE(all_data!AB19:AC19)</f>
        <v>57</v>
      </c>
      <c r="Q23" s="32">
        <f>AVERAGE(all_data!AD19:AE19)</f>
        <v>47.5</v>
      </c>
      <c r="R23" s="32">
        <f>AVERAGE(all_data!AF19:AG19)</f>
        <v>51.5</v>
      </c>
      <c r="S23" s="32">
        <f>AVERAGE(all_data!AH19:AI19)</f>
        <v>60.5</v>
      </c>
      <c r="T23" s="32">
        <f>AVERAGE(all_data!AL19:AM19)</f>
        <v>55</v>
      </c>
      <c r="U23" s="32">
        <f>AVERAGE(all_data!AJ19:AK19)</f>
        <v>48</v>
      </c>
      <c r="V23" s="32">
        <f>AVERAGE(all_data!AN19:AP19)</f>
        <v>64.33333333333333</v>
      </c>
      <c r="W23" s="32">
        <f>AVERAGE(all_data!AT19:AV19)</f>
        <v>36.333333333333336</v>
      </c>
      <c r="X23" s="32">
        <f>AVERAGE(all_data!AQ19:AS19)</f>
        <v>50.666666666666664</v>
      </c>
      <c r="Y23" s="32">
        <f>AVERAGE(all_data!AY19:BA19)</f>
        <v>35.666666666666664</v>
      </c>
      <c r="Z23" s="32">
        <f>AVERAGE(all_data!AW19:AX19)</f>
        <v>72</v>
      </c>
      <c r="AA23" s="21"/>
      <c r="AB23" s="24">
        <f t="shared" si="6"/>
        <v>35.666666666666664</v>
      </c>
      <c r="AC23" s="24">
        <f t="shared" si="7"/>
        <v>97</v>
      </c>
      <c r="AD23" s="24">
        <f t="shared" si="8"/>
        <v>58.153999999999996</v>
      </c>
      <c r="AE23" s="24">
        <f t="shared" si="9"/>
        <v>13.127865895223145</v>
      </c>
    </row>
    <row r="24" spans="1:31" ht="12">
      <c r="A24" s="15" t="s">
        <v>27</v>
      </c>
      <c r="B24" s="29">
        <f>AVERAGE(all_data!C20:D20)</f>
        <v>11.2</v>
      </c>
      <c r="C24" s="29">
        <f>all_data!G20</f>
        <v>28.9</v>
      </c>
      <c r="D24" s="29">
        <f>AVERAGE(all_data!J20:K20)</f>
        <v>22.299999999999997</v>
      </c>
      <c r="E24" s="29">
        <f>AVERAGE(all_data!H20:I20)</f>
        <v>21.8</v>
      </c>
      <c r="F24" s="29">
        <f>AVERAGE(all_data!S20:T20)</f>
        <v>66</v>
      </c>
      <c r="G24" s="29">
        <f>AVERAGE(all_data!E20:F20)</f>
        <v>21.7</v>
      </c>
      <c r="H24" s="32">
        <f>AVERAGE(all_data!L20:M20)</f>
        <v>26.6</v>
      </c>
      <c r="I24" s="32">
        <f>AVERAGE(all_data!N20:O20)</f>
        <v>12</v>
      </c>
      <c r="J24" s="32">
        <f>AVERAGE(all_data!Q20:R20)</f>
        <v>49.85</v>
      </c>
      <c r="K24" s="32">
        <f>AVERAGE(all_data!U20:V20)</f>
        <v>57</v>
      </c>
      <c r="L24" s="32">
        <f>all_data!P20</f>
        <v>34</v>
      </c>
      <c r="M24" s="32">
        <f>AVERAGE(all_data!W20:X20)</f>
        <v>61.5</v>
      </c>
      <c r="N24" s="32">
        <f>all_data!Y20</f>
        <v>128</v>
      </c>
      <c r="O24" s="32">
        <f>AVERAGE(all_data!Z20:AA20)</f>
        <v>145</v>
      </c>
      <c r="P24" s="32">
        <f>AVERAGE(all_data!AB20:AC20)</f>
        <v>166</v>
      </c>
      <c r="Q24" s="32">
        <f>AVERAGE(all_data!AD20:AE20)</f>
        <v>120</v>
      </c>
      <c r="R24" s="32">
        <f>AVERAGE(all_data!AF20:AG20)</f>
        <v>202</v>
      </c>
      <c r="S24" s="32">
        <f>AVERAGE(all_data!AH20:AI20)</f>
        <v>205.5</v>
      </c>
      <c r="T24" s="32">
        <f>AVERAGE(all_data!AL20:AM20)</f>
        <v>201.5</v>
      </c>
      <c r="U24" s="32">
        <f>AVERAGE(all_data!AJ20:AK20)</f>
        <v>271</v>
      </c>
      <c r="V24" s="32">
        <f>AVERAGE(all_data!AN20:AP20)</f>
        <v>164.33333333333334</v>
      </c>
      <c r="W24" s="32">
        <f>AVERAGE(all_data!AT20:AV20)</f>
        <v>223</v>
      </c>
      <c r="X24" s="32">
        <f>AVERAGE(all_data!AQ20:AS20)</f>
        <v>259.6666666666667</v>
      </c>
      <c r="Y24" s="32">
        <f>AVERAGE(all_data!AY20:BA20)</f>
        <v>239.33333333333334</v>
      </c>
      <c r="Z24" s="32">
        <f>AVERAGE(all_data!AW20:AX20)</f>
        <v>265.5</v>
      </c>
      <c r="AA24" s="21"/>
      <c r="AB24" s="24">
        <f t="shared" si="6"/>
        <v>11.2</v>
      </c>
      <c r="AC24" s="24">
        <f t="shared" si="7"/>
        <v>271</v>
      </c>
      <c r="AD24" s="24">
        <f t="shared" si="8"/>
        <v>120.14733333333334</v>
      </c>
      <c r="AE24" s="24">
        <f t="shared" si="9"/>
        <v>92.59539596385828</v>
      </c>
    </row>
    <row r="25" spans="1:31" ht="12">
      <c r="A25" s="15" t="s">
        <v>28</v>
      </c>
      <c r="B25" s="29">
        <f>AVERAGE(all_data!C21:D21)</f>
        <v>10.6</v>
      </c>
      <c r="C25" s="29">
        <f>all_data!G21</f>
        <v>18.4</v>
      </c>
      <c r="D25" s="29">
        <f>AVERAGE(all_data!J21:K21)</f>
        <v>18.25</v>
      </c>
      <c r="E25" s="29">
        <f>AVERAGE(all_data!H21:I21)</f>
        <v>22.45</v>
      </c>
      <c r="F25" s="29">
        <f>AVERAGE(all_data!S21:T21)</f>
        <v>42.35</v>
      </c>
      <c r="G25" s="29">
        <f>AVERAGE(all_data!E21:F21)</f>
        <v>20.6</v>
      </c>
      <c r="H25" s="32">
        <f>AVERAGE(all_data!L21:M21)</f>
        <v>23.55</v>
      </c>
      <c r="I25" s="32">
        <f>AVERAGE(all_data!N21:O21)</f>
        <v>48.5</v>
      </c>
      <c r="J25" s="32">
        <f>AVERAGE(all_data!Q21:R21)</f>
        <v>185.5</v>
      </c>
      <c r="K25" s="32">
        <f>AVERAGE(all_data!U21:V21)</f>
        <v>34</v>
      </c>
      <c r="L25" s="32">
        <f>all_data!P21</f>
        <v>146</v>
      </c>
      <c r="M25" s="32">
        <f>AVERAGE(all_data!W21:X21)</f>
        <v>182</v>
      </c>
      <c r="N25" s="32">
        <f>all_data!Y21</f>
        <v>345</v>
      </c>
      <c r="O25" s="32">
        <f>AVERAGE(all_data!Z21:AA21)</f>
        <v>225.5</v>
      </c>
      <c r="P25" s="32">
        <f>AVERAGE(all_data!AB21:AC21)</f>
        <v>255</v>
      </c>
      <c r="Q25" s="32">
        <f>AVERAGE(all_data!AD21:AE21)</f>
        <v>126.5</v>
      </c>
      <c r="R25" s="32">
        <f>AVERAGE(all_data!AF21:AG21)</f>
        <v>187.5</v>
      </c>
      <c r="S25" s="32">
        <f>AVERAGE(all_data!AH21:AI21)</f>
        <v>199</v>
      </c>
      <c r="T25" s="32">
        <f>AVERAGE(all_data!AL21:AM21)</f>
        <v>163.5</v>
      </c>
      <c r="U25" s="32">
        <f>AVERAGE(all_data!AJ21:AK21)</f>
        <v>214</v>
      </c>
      <c r="V25" s="32">
        <f>AVERAGE(all_data!AN21:AP21)</f>
        <v>204</v>
      </c>
      <c r="W25" s="32">
        <f>AVERAGE(all_data!AT21:AV21)</f>
        <v>244.66666666666666</v>
      </c>
      <c r="X25" s="32">
        <f>AVERAGE(all_data!AQ21:AS21)</f>
        <v>478</v>
      </c>
      <c r="Y25" s="32">
        <f>AVERAGE(all_data!AY21:BA21)</f>
        <v>378</v>
      </c>
      <c r="Z25" s="32">
        <f>AVERAGE(all_data!AW21:AX21)</f>
        <v>438</v>
      </c>
      <c r="AA25" s="21"/>
      <c r="AB25" s="24">
        <f t="shared" si="6"/>
        <v>10.6</v>
      </c>
      <c r="AC25" s="24">
        <f t="shared" si="7"/>
        <v>478</v>
      </c>
      <c r="AD25" s="24">
        <f t="shared" si="8"/>
        <v>168.43466666666666</v>
      </c>
      <c r="AE25" s="24">
        <f t="shared" si="9"/>
        <v>136.9368504700859</v>
      </c>
    </row>
    <row r="26" spans="1:31" ht="12">
      <c r="A26" s="15" t="s">
        <v>29</v>
      </c>
      <c r="B26" s="29">
        <f>AVERAGE(all_data!C22:D22)</f>
        <v>6.7</v>
      </c>
      <c r="C26" s="29">
        <f>all_data!G22</f>
        <v>29</v>
      </c>
      <c r="D26" s="29">
        <f>AVERAGE(all_data!J22:K22)</f>
        <v>12.899999999999999</v>
      </c>
      <c r="E26" s="29">
        <f>AVERAGE(all_data!H22:I22)</f>
        <v>13.85</v>
      </c>
      <c r="F26" s="29">
        <f>AVERAGE(all_data!S22:T22)</f>
        <v>32.7</v>
      </c>
      <c r="G26" s="29">
        <f>AVERAGE(all_data!E22:F22)</f>
        <v>13.05</v>
      </c>
      <c r="H26" s="32">
        <f>AVERAGE(all_data!L22:M22)</f>
        <v>16.15</v>
      </c>
      <c r="I26" s="32">
        <f>AVERAGE(all_data!N22:O22)</f>
        <v>25.5</v>
      </c>
      <c r="J26" s="32">
        <f>AVERAGE(all_data!Q22:R22)</f>
        <v>116.6</v>
      </c>
      <c r="K26" s="32">
        <f>AVERAGE(all_data!U22:V22)</f>
        <v>26</v>
      </c>
      <c r="L26" s="32">
        <f>all_data!P22</f>
        <v>81</v>
      </c>
      <c r="M26" s="32">
        <f>AVERAGE(all_data!W22:X22)</f>
        <v>221</v>
      </c>
      <c r="N26" s="32">
        <f>all_data!Y22</f>
        <v>240</v>
      </c>
      <c r="O26" s="32">
        <f>AVERAGE(all_data!Z22:AA22)</f>
        <v>115.95</v>
      </c>
      <c r="P26" s="32">
        <f>AVERAGE(all_data!AB22:AC22)</f>
        <v>138</v>
      </c>
      <c r="Q26" s="32">
        <f>AVERAGE(all_data!AD22:AE22)</f>
        <v>40.5</v>
      </c>
      <c r="R26" s="32">
        <f>AVERAGE(all_data!AF22:AG22)</f>
        <v>81</v>
      </c>
      <c r="S26" s="32">
        <f>AVERAGE(all_data!AH22:AI22)</f>
        <v>83</v>
      </c>
      <c r="T26" s="32">
        <f>AVERAGE(all_data!AL22:AM22)</f>
        <v>92</v>
      </c>
      <c r="U26" s="32">
        <f>AVERAGE(all_data!AJ22:AK22)</f>
        <v>121</v>
      </c>
      <c r="V26" s="32">
        <f>AVERAGE(all_data!AN22:AP22)</f>
        <v>55</v>
      </c>
      <c r="W26" s="32">
        <f>AVERAGE(all_data!AT22:AV22)</f>
        <v>153.66666666666666</v>
      </c>
      <c r="X26" s="32">
        <f>AVERAGE(all_data!AQ22:AS22)</f>
        <v>358</v>
      </c>
      <c r="Y26" s="32">
        <f>AVERAGE(all_data!AY22:BA22)</f>
        <v>262.3333333333333</v>
      </c>
      <c r="Z26" s="32">
        <f>AVERAGE(all_data!AW22:AX22)</f>
        <v>327.5</v>
      </c>
      <c r="AA26" s="21"/>
      <c r="AB26" s="24">
        <f t="shared" si="6"/>
        <v>6.7</v>
      </c>
      <c r="AC26" s="24">
        <f t="shared" si="7"/>
        <v>358</v>
      </c>
      <c r="AD26" s="24">
        <f t="shared" si="8"/>
        <v>106.49600000000001</v>
      </c>
      <c r="AE26" s="24">
        <f t="shared" si="9"/>
        <v>101.7952442041994</v>
      </c>
    </row>
    <row r="27" spans="1:31" ht="12">
      <c r="A27" s="15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1"/>
      <c r="AB27" s="21"/>
      <c r="AC27" s="21"/>
      <c r="AD27" s="21"/>
      <c r="AE27" s="21"/>
    </row>
    <row r="28" spans="1:31" ht="12">
      <c r="A28" s="15" t="s">
        <v>30</v>
      </c>
      <c r="B28" s="27">
        <f>AVERAGE(all_data!C23:D23)</f>
        <v>0.6799999999999999</v>
      </c>
      <c r="C28" s="27">
        <f>all_data!G23</f>
        <v>1.26</v>
      </c>
      <c r="D28" s="27">
        <f>AVERAGE(all_data!J23:K23)</f>
        <v>1.09</v>
      </c>
      <c r="E28" s="27">
        <f>AVERAGE(all_data!H23:I23)</f>
        <v>1.3050000000000002</v>
      </c>
      <c r="F28" s="27">
        <f>AVERAGE(all_data!S23:T23)</f>
        <v>1.585</v>
      </c>
      <c r="G28" s="27">
        <f>AVERAGE(all_data!E23:F23)</f>
        <v>0.9</v>
      </c>
      <c r="H28" s="30">
        <f>AVERAGE(all_data!L23:M23)</f>
        <v>1.685</v>
      </c>
      <c r="I28" s="30">
        <f>AVERAGE(all_data!N23:O23)</f>
        <v>3.9</v>
      </c>
      <c r="J28" s="30">
        <f>AVERAGE(all_data!Q23:R23)</f>
        <v>10.450099999999999</v>
      </c>
      <c r="K28" s="30">
        <f>AVERAGE(all_data!U23:V23)</f>
        <v>2.19</v>
      </c>
      <c r="L28" s="30">
        <f>all_data!P23</f>
        <v>5.4</v>
      </c>
      <c r="M28" s="30" t="s">
        <v>44</v>
      </c>
      <c r="N28" s="30" t="str">
        <f>all_data!Y23</f>
        <v>na</v>
      </c>
      <c r="O28" s="31">
        <f>AVERAGE(all_data!Z23:AA23)</f>
        <v>15.84</v>
      </c>
      <c r="P28" s="31">
        <f>AVERAGE(all_data!AB23:AC23)</f>
        <v>10.1</v>
      </c>
      <c r="Q28" s="30">
        <f>AVERAGE(all_data!AD23:AE23)</f>
        <v>5.805</v>
      </c>
      <c r="R28" s="30">
        <f>AVERAGE(all_data!AF23:AG23)</f>
        <v>7.585</v>
      </c>
      <c r="S28" s="30">
        <f>AVERAGE(all_data!AH23:AI23)</f>
        <v>7.2749999999999995</v>
      </c>
      <c r="T28" s="30">
        <f>AVERAGE(all_data!AL23:AM23)</f>
        <v>8.015</v>
      </c>
      <c r="U28" s="30">
        <f>AVERAGE(all_data!AJ23:AK23)</f>
        <v>6.805</v>
      </c>
      <c r="V28" s="30">
        <f>AVERAGE(all_data!AN23:AP23)</f>
        <v>4.36</v>
      </c>
      <c r="W28" s="31">
        <f>AVERAGE(all_data!AT23:AV23)</f>
        <v>15.766666666666667</v>
      </c>
      <c r="X28" s="30" t="s">
        <v>44</v>
      </c>
      <c r="Y28" s="31">
        <f>AVERAGE(all_data!AY23:BA23)</f>
        <v>16.133333333333333</v>
      </c>
      <c r="Z28" s="30" t="s">
        <v>44</v>
      </c>
      <c r="AA28" s="21"/>
      <c r="AB28" s="25">
        <f aca="true" t="shared" si="10" ref="AB28:AB35">MIN($B28:$Z28)</f>
        <v>0.6799999999999999</v>
      </c>
      <c r="AC28" s="25">
        <f aca="true" t="shared" si="11" ref="AC28:AC35">MAX($B28:$Z28)</f>
        <v>16.133333333333333</v>
      </c>
      <c r="AD28" s="25">
        <f aca="true" t="shared" si="12" ref="AD28:AD35">AVERAGE($B28:$Z28)</f>
        <v>6.1014333333333335</v>
      </c>
      <c r="AE28" s="25">
        <f aca="true" t="shared" si="13" ref="AE28:AE35">STDEV($B28:$Z28)</f>
        <v>5.114672761227687</v>
      </c>
    </row>
    <row r="29" spans="1:31" ht="12">
      <c r="A29" s="15" t="s">
        <v>31</v>
      </c>
      <c r="B29" s="27">
        <f>AVERAGE(all_data!C24:D24)</f>
        <v>1.795</v>
      </c>
      <c r="C29" s="27">
        <f>all_data!G24</f>
        <v>3.03</v>
      </c>
      <c r="D29" s="27">
        <f>AVERAGE(all_data!J24:K24)</f>
        <v>2.59</v>
      </c>
      <c r="E29" s="27">
        <f>AVERAGE(all_data!H24:I24)</f>
        <v>3.3049999999999997</v>
      </c>
      <c r="F29" s="27">
        <f>AVERAGE(all_data!S24:T24)</f>
        <v>4</v>
      </c>
      <c r="G29" s="27">
        <f>AVERAGE(all_data!E24:F24)</f>
        <v>2.3449999999999998</v>
      </c>
      <c r="H29" s="30">
        <f>AVERAGE(all_data!L24:M24)</f>
        <v>4.27</v>
      </c>
      <c r="I29" s="30">
        <f>AVERAGE(all_data!N24:O24)</f>
        <v>9.3</v>
      </c>
      <c r="J29" s="31">
        <f>AVERAGE(all_data!Q24:R24)</f>
        <v>24.75</v>
      </c>
      <c r="K29" s="30">
        <f>AVERAGE(all_data!U24:V24)</f>
        <v>5.19</v>
      </c>
      <c r="L29" s="31">
        <f>all_data!P24</f>
        <v>14.4</v>
      </c>
      <c r="M29" s="31">
        <f>AVERAGE(all_data!W24:X24)</f>
        <v>26.55</v>
      </c>
      <c r="N29" s="31">
        <f>all_data!Y24</f>
        <v>39.1</v>
      </c>
      <c r="O29" s="31">
        <f>AVERAGE(all_data!Z24:AA24)</f>
        <v>41.599999999999994</v>
      </c>
      <c r="P29" s="31">
        <f>AVERAGE(all_data!AB24:AC24)</f>
        <v>29.25</v>
      </c>
      <c r="Q29" s="31">
        <f>AVERAGE(all_data!AD24:AE24)</f>
        <v>16.82</v>
      </c>
      <c r="R29" s="31">
        <f>AVERAGE(all_data!AF24:AG24)</f>
        <v>20.05</v>
      </c>
      <c r="S29" s="31">
        <f>AVERAGE(all_data!AH24:AI24)</f>
        <v>19.9</v>
      </c>
      <c r="T29" s="31">
        <f>AVERAGE(all_data!AL24:AM24)</f>
        <v>21.799999999999997</v>
      </c>
      <c r="U29" s="31">
        <f>AVERAGE(all_data!AJ24:AK24)</f>
        <v>21.1</v>
      </c>
      <c r="V29" s="31">
        <f>AVERAGE(all_data!AN24:AP24)</f>
        <v>13.666666666666666</v>
      </c>
      <c r="W29" s="31">
        <f>AVERAGE(all_data!AT24:AV24)</f>
        <v>45.46666666666667</v>
      </c>
      <c r="X29" s="31">
        <f>AVERAGE(all_data!AQ24:AS24)</f>
        <v>64.10000000000001</v>
      </c>
      <c r="Y29" s="31">
        <f>AVERAGE(all_data!AY24:BA24)</f>
        <v>51.73333333333333</v>
      </c>
      <c r="Z29" s="31">
        <f>AVERAGE(all_data!AW24:AX24)</f>
        <v>36.85</v>
      </c>
      <c r="AA29" s="21"/>
      <c r="AB29" s="25">
        <f t="shared" si="10"/>
        <v>1.795</v>
      </c>
      <c r="AC29" s="25">
        <f t="shared" si="11"/>
        <v>64.10000000000001</v>
      </c>
      <c r="AD29" s="25">
        <f t="shared" si="12"/>
        <v>20.918466666666674</v>
      </c>
      <c r="AE29" s="25">
        <f t="shared" si="13"/>
        <v>17.418661109356037</v>
      </c>
    </row>
    <row r="30" spans="1:31" ht="12">
      <c r="A30" s="15" t="s">
        <v>32</v>
      </c>
      <c r="B30" s="27">
        <f>AVERAGE(all_data!C25:D25)</f>
        <v>0.9550000000000001</v>
      </c>
      <c r="C30" s="27">
        <f>all_data!G25</f>
        <v>2.13</v>
      </c>
      <c r="D30" s="27">
        <f>AVERAGE(all_data!J25:K25)</f>
        <v>1.345</v>
      </c>
      <c r="E30" s="27">
        <f>AVERAGE(all_data!H25:I25)</f>
        <v>1.79</v>
      </c>
      <c r="F30" s="27">
        <f>AVERAGE(all_data!S25:T25)</f>
        <v>2.44</v>
      </c>
      <c r="G30" s="27">
        <f>AVERAGE(all_data!E25:F25)</f>
        <v>1.5150000000000001</v>
      </c>
      <c r="H30" s="30">
        <f>AVERAGE(all_data!L25:M25)</f>
        <v>2.375</v>
      </c>
      <c r="I30" s="30">
        <f>AVERAGE(all_data!N25:O25)</f>
        <v>6</v>
      </c>
      <c r="J30" s="31">
        <f>AVERAGE(all_data!Q25:R25)</f>
        <v>14.55</v>
      </c>
      <c r="K30" s="30">
        <f>AVERAGE(all_data!U25:V25)</f>
        <v>3.73</v>
      </c>
      <c r="L30" s="31">
        <f>all_data!P25</f>
        <v>9.6</v>
      </c>
      <c r="M30" s="31">
        <f>AVERAGE(all_data!W25:X25)</f>
        <v>16.4</v>
      </c>
      <c r="N30" s="31">
        <f>all_data!Y25</f>
        <v>28.8</v>
      </c>
      <c r="O30" s="31">
        <f>AVERAGE(all_data!Z25:AA25)</f>
        <v>22.5</v>
      </c>
      <c r="P30" s="31">
        <f>AVERAGE(all_data!AB25:AC25)</f>
        <v>23.299999999999997</v>
      </c>
      <c r="Q30" s="31">
        <f>AVERAGE(all_data!AD25:AE25)</f>
        <v>16.365</v>
      </c>
      <c r="R30" s="31">
        <f>AVERAGE(all_data!AF25:AG25)</f>
        <v>17.85</v>
      </c>
      <c r="S30" s="31">
        <f>AVERAGE(all_data!AH25:AI25)</f>
        <v>18.65</v>
      </c>
      <c r="T30" s="31">
        <f>AVERAGE(all_data!AL25:AM25)</f>
        <v>17.950000000000003</v>
      </c>
      <c r="U30" s="31">
        <f>AVERAGE(all_data!AJ25:AK25)</f>
        <v>21.9</v>
      </c>
      <c r="V30" s="31">
        <f>AVERAGE(all_data!AN25:AP25)</f>
        <v>14.766666666666666</v>
      </c>
      <c r="W30" s="31">
        <f>AVERAGE(all_data!AT25:AV25)</f>
        <v>28.03333333333333</v>
      </c>
      <c r="X30" s="31">
        <f>AVERAGE(all_data!AQ25:AS25)</f>
        <v>46.13333333333333</v>
      </c>
      <c r="Y30" s="31">
        <f>AVERAGE(all_data!AY25:BA25)</f>
        <v>43.666666666666664</v>
      </c>
      <c r="Z30" s="31">
        <f>AVERAGE(all_data!AW25:AX25)</f>
        <v>32.25</v>
      </c>
      <c r="AA30" s="21"/>
      <c r="AB30" s="25">
        <f t="shared" si="10"/>
        <v>0.9550000000000001</v>
      </c>
      <c r="AC30" s="25">
        <f t="shared" si="11"/>
        <v>46.13333333333333</v>
      </c>
      <c r="AD30" s="25">
        <f t="shared" si="12"/>
        <v>15.799800000000003</v>
      </c>
      <c r="AE30" s="25">
        <f t="shared" si="13"/>
        <v>13.070231074921809</v>
      </c>
    </row>
    <row r="31" spans="1:31" ht="12">
      <c r="A31" s="15" t="s">
        <v>33</v>
      </c>
      <c r="B31" s="27">
        <f>AVERAGE(all_data!C26:D26)</f>
        <v>0.32</v>
      </c>
      <c r="C31" s="27">
        <f>all_data!G26</f>
        <v>0.73</v>
      </c>
      <c r="D31" s="27">
        <f>AVERAGE(all_data!J26:K26)</f>
        <v>0.585</v>
      </c>
      <c r="E31" s="27">
        <f>AVERAGE(all_data!H26:I26)</f>
        <v>0.605</v>
      </c>
      <c r="F31" s="27">
        <f>AVERAGE(all_data!S26:T26)</f>
        <v>0.89</v>
      </c>
      <c r="G31" s="27">
        <f>AVERAGE(all_data!E26:F26)</f>
        <v>0.41000000000000003</v>
      </c>
      <c r="H31" s="30">
        <f>AVERAGE(all_data!L26:M26)</f>
        <v>0.905</v>
      </c>
      <c r="I31" s="30">
        <f>AVERAGE(all_data!N26:O26)</f>
        <v>1.7999999999999998</v>
      </c>
      <c r="J31" s="30">
        <f>AVERAGE(all_data!Q26:R26)</f>
        <v>3.8</v>
      </c>
      <c r="K31" s="30">
        <f>AVERAGE(all_data!U26:V26)</f>
        <v>1.4100000000000001</v>
      </c>
      <c r="L31" s="30">
        <f>all_data!P26</f>
        <v>3</v>
      </c>
      <c r="M31" s="30">
        <f>AVERAGE(all_data!W26:X26)</f>
        <v>4.25</v>
      </c>
      <c r="N31" s="30">
        <f>all_data!Y26</f>
        <v>8</v>
      </c>
      <c r="O31" s="30">
        <f>AVERAGE(all_data!Z26:AA26)</f>
        <v>7.824999999999999</v>
      </c>
      <c r="P31" s="30">
        <f>AVERAGE(all_data!AB26:AC26)</f>
        <v>7.6</v>
      </c>
      <c r="Q31" s="30">
        <f>AVERAGE(all_data!AD26:AE26)</f>
        <v>6.9350000000000005</v>
      </c>
      <c r="R31" s="30">
        <f>AVERAGE(all_data!AF26:AG26)</f>
        <v>7.355</v>
      </c>
      <c r="S31" s="30">
        <f>AVERAGE(all_data!AH26:AI26)</f>
        <v>7.58</v>
      </c>
      <c r="T31" s="30">
        <f>AVERAGE(all_data!AL26:AM26)</f>
        <v>7.6850000000000005</v>
      </c>
      <c r="U31" s="30">
        <f>AVERAGE(all_data!AJ26:AK26)</f>
        <v>8.93</v>
      </c>
      <c r="V31" s="30">
        <f>AVERAGE(all_data!AN26:AP26)</f>
        <v>6.236666666666667</v>
      </c>
      <c r="W31" s="31">
        <f>AVERAGE(all_data!AT26:AV26)</f>
        <v>9.729999999999999</v>
      </c>
      <c r="X31" s="31">
        <f>AVERAGE(all_data!AQ26:AS26)</f>
        <v>13.633333333333335</v>
      </c>
      <c r="Y31" s="31">
        <f>AVERAGE(all_data!AY26:BA26)</f>
        <v>14.033333333333333</v>
      </c>
      <c r="Z31" s="31">
        <f>AVERAGE(all_data!AW26:AX26)</f>
        <v>10.7</v>
      </c>
      <c r="AA31" s="21"/>
      <c r="AB31" s="25">
        <f t="shared" si="10"/>
        <v>0.32</v>
      </c>
      <c r="AC31" s="25">
        <f t="shared" si="11"/>
        <v>14.033333333333333</v>
      </c>
      <c r="AD31" s="25">
        <f t="shared" si="12"/>
        <v>5.397933333333334</v>
      </c>
      <c r="AE31" s="25">
        <f t="shared" si="13"/>
        <v>4.251047917649028</v>
      </c>
    </row>
    <row r="32" spans="1:31" ht="12">
      <c r="A32" s="15" t="s">
        <v>34</v>
      </c>
      <c r="B32" s="27">
        <f>AVERAGE(all_data!C27:D27)</f>
        <v>0.075</v>
      </c>
      <c r="C32" s="27">
        <f>all_data!G27</f>
        <v>0.36</v>
      </c>
      <c r="D32" s="27">
        <f>AVERAGE(all_data!J27:K27)</f>
        <v>0.14500000000000002</v>
      </c>
      <c r="E32" s="27">
        <f>AVERAGE(all_data!H27:I27)</f>
        <v>0.165</v>
      </c>
      <c r="F32" s="27">
        <f>AVERAGE(all_data!S27:T27)</f>
        <v>0.19</v>
      </c>
      <c r="G32" s="27">
        <f>AVERAGE(all_data!E27:F27)</f>
        <v>0.16</v>
      </c>
      <c r="H32" s="30">
        <f>AVERAGE(all_data!L27:M27)</f>
        <v>0.18</v>
      </c>
      <c r="I32" s="30">
        <f>AVERAGE(all_data!N27:O27)</f>
        <v>0.2</v>
      </c>
      <c r="J32" s="30">
        <f>AVERAGE(all_data!Q27:R27)</f>
        <v>0.4</v>
      </c>
      <c r="K32" s="30">
        <f>AVERAGE(all_data!U27:V27)</f>
        <v>0.375</v>
      </c>
      <c r="L32" s="30">
        <f>all_data!P27</f>
        <v>0.3</v>
      </c>
      <c r="M32" s="30">
        <f>AVERAGE(all_data!W27:X27)</f>
        <v>0.5</v>
      </c>
      <c r="N32" s="30">
        <f>all_data!Y27</f>
        <v>0.7</v>
      </c>
      <c r="O32" s="30">
        <f>AVERAGE(all_data!Z27:AA27)</f>
        <v>1.29</v>
      </c>
      <c r="P32" s="30">
        <f>AVERAGE(all_data!AB27:AC27)</f>
        <v>1.35</v>
      </c>
      <c r="Q32" s="30">
        <f>AVERAGE(all_data!AD27:AE27)</f>
        <v>2.115</v>
      </c>
      <c r="R32" s="30">
        <f>AVERAGE(all_data!AF27:AG27)</f>
        <v>1.7349999999999999</v>
      </c>
      <c r="S32" s="30">
        <f>AVERAGE(all_data!AH27:AI27)</f>
        <v>2.185</v>
      </c>
      <c r="T32" s="30">
        <f>AVERAGE(all_data!AL27:AM27)</f>
        <v>2.0949999999999998</v>
      </c>
      <c r="U32" s="30">
        <f>AVERAGE(all_data!AJ27:AK27)</f>
        <v>2.935</v>
      </c>
      <c r="V32" s="30">
        <f>AVERAGE(all_data!AN27:AP27)</f>
        <v>1.57</v>
      </c>
      <c r="W32" s="30">
        <f>AVERAGE(all_data!AT27:AV27)</f>
        <v>2.15</v>
      </c>
      <c r="X32" s="30">
        <f>AVERAGE(all_data!AQ27:AS27)</f>
        <v>2.3000000000000003</v>
      </c>
      <c r="Y32" s="30">
        <f>AVERAGE(all_data!AY27:BA27)</f>
        <v>2.5399999999999996</v>
      </c>
      <c r="Z32" s="30">
        <f>AVERAGE(all_data!AW27:AX27)</f>
        <v>2.8</v>
      </c>
      <c r="AA32" s="21"/>
      <c r="AB32" s="25">
        <f t="shared" si="10"/>
        <v>0.075</v>
      </c>
      <c r="AC32" s="25">
        <f t="shared" si="11"/>
        <v>2.935</v>
      </c>
      <c r="AD32" s="25">
        <f t="shared" si="12"/>
        <v>1.1525999999999998</v>
      </c>
      <c r="AE32" s="25">
        <f t="shared" si="13"/>
        <v>0.9927351946348366</v>
      </c>
    </row>
    <row r="33" spans="1:31" ht="12">
      <c r="A33" s="15" t="s">
        <v>35</v>
      </c>
      <c r="B33" s="27">
        <f>AVERAGE(all_data!C28:D28)</f>
        <v>0.595</v>
      </c>
      <c r="C33" s="27">
        <f>all_data!G28</f>
        <v>1.3</v>
      </c>
      <c r="D33" s="27">
        <f>AVERAGE(all_data!J28:K28)</f>
        <v>0.765</v>
      </c>
      <c r="E33" s="27">
        <f>AVERAGE(all_data!H28:I28)</f>
        <v>0.9</v>
      </c>
      <c r="F33" s="27">
        <f>AVERAGE(all_data!S28:T28)</f>
        <v>1.31</v>
      </c>
      <c r="G33" s="27">
        <f>AVERAGE(all_data!E28:F28)</f>
        <v>0.835</v>
      </c>
      <c r="H33" s="30">
        <f>AVERAGE(all_data!L28:M28)</f>
        <v>1.145</v>
      </c>
      <c r="I33" s="30">
        <f>AVERAGE(all_data!N28:O28)</f>
        <v>2.7</v>
      </c>
      <c r="J33" s="30">
        <f>AVERAGE(all_data!Q28:R28)</f>
        <v>4.9</v>
      </c>
      <c r="K33" s="30">
        <f>AVERAGE(all_data!U28:V28)</f>
        <v>2.2600000000000002</v>
      </c>
      <c r="L33" s="30">
        <f>all_data!P28</f>
        <v>4.8</v>
      </c>
      <c r="M33" s="30">
        <f>AVERAGE(all_data!W28:X28)</f>
        <v>5.3</v>
      </c>
      <c r="N33" s="31">
        <f>all_data!Y28</f>
        <v>10.2</v>
      </c>
      <c r="O33" s="30">
        <f>AVERAGE(all_data!Z28:AA28)</f>
        <v>8.04</v>
      </c>
      <c r="P33" s="31">
        <f>AVERAGE(all_data!AB28:AC28)</f>
        <v>12.25</v>
      </c>
      <c r="Q33" s="30">
        <f>AVERAGE(all_data!AD28:AE28)</f>
        <v>10.405000000000001</v>
      </c>
      <c r="R33" s="30">
        <f>AVERAGE(all_data!AF28:AG28)</f>
        <v>8.89</v>
      </c>
      <c r="S33" s="30">
        <f>AVERAGE(all_data!AH28:AI28)</f>
        <v>9.75</v>
      </c>
      <c r="T33" s="30">
        <f>AVERAGE(all_data!AL28:AM28)</f>
        <v>8.835</v>
      </c>
      <c r="U33" s="31">
        <f>AVERAGE(all_data!AJ28:AK28)</f>
        <v>12.6</v>
      </c>
      <c r="V33" s="31">
        <f>AVERAGE(all_data!AN28:AP28)</f>
        <v>10.3</v>
      </c>
      <c r="W33" s="31">
        <f>AVERAGE(all_data!AT28:AV28)</f>
        <v>11.466666666666667</v>
      </c>
      <c r="X33" s="31">
        <f>AVERAGE(all_data!AQ28:AS28)</f>
        <v>16.033333333333335</v>
      </c>
      <c r="Y33" s="31">
        <f>AVERAGE(all_data!AY28:BA28)</f>
        <v>18.5</v>
      </c>
      <c r="Z33" s="31">
        <f>AVERAGE(all_data!AW28:AX28)</f>
        <v>12.05</v>
      </c>
      <c r="AA33" s="21"/>
      <c r="AB33" s="25">
        <f t="shared" si="10"/>
        <v>0.595</v>
      </c>
      <c r="AC33" s="25">
        <f t="shared" si="11"/>
        <v>18.5</v>
      </c>
      <c r="AD33" s="25">
        <f t="shared" si="12"/>
        <v>7.0451999999999995</v>
      </c>
      <c r="AE33" s="25">
        <f t="shared" si="13"/>
        <v>5.298760846580951</v>
      </c>
    </row>
    <row r="34" spans="1:31" ht="12">
      <c r="A34" s="15" t="s">
        <v>36</v>
      </c>
      <c r="B34" s="27">
        <f>AVERAGE(all_data!C29:D29)</f>
        <v>0.44</v>
      </c>
      <c r="C34" s="27">
        <f>all_data!G29</f>
        <v>0.86</v>
      </c>
      <c r="D34" s="27">
        <f>AVERAGE(all_data!J29:K29)</f>
        <v>0.67</v>
      </c>
      <c r="E34" s="27">
        <f>AVERAGE(all_data!H29:I29)</f>
        <v>0.63</v>
      </c>
      <c r="F34" s="27">
        <f>AVERAGE(all_data!S29:T29)</f>
        <v>0.9099999999999999</v>
      </c>
      <c r="G34" s="27">
        <f>AVERAGE(all_data!E29:F29)</f>
        <v>0.52</v>
      </c>
      <c r="H34" s="30">
        <f>AVERAGE(all_data!L29:M29)</f>
        <v>0.8500000000000001</v>
      </c>
      <c r="I34" s="30">
        <f>AVERAGE(all_data!N29:O29)</f>
        <v>1.7</v>
      </c>
      <c r="J34" s="30">
        <f>AVERAGE(all_data!Q29:R29)</f>
        <v>2.85</v>
      </c>
      <c r="K34" s="30">
        <f>AVERAGE(all_data!U29:V29)</f>
        <v>1.545</v>
      </c>
      <c r="L34" s="30">
        <f>all_data!P29</f>
        <v>2.8</v>
      </c>
      <c r="M34" s="30">
        <f>AVERAGE(all_data!W29:X29)</f>
        <v>2.9000000000000004</v>
      </c>
      <c r="N34" s="30">
        <f>all_data!Y29</f>
        <v>5.8</v>
      </c>
      <c r="O34" s="30">
        <f>AVERAGE(all_data!Z29:AA29)</f>
        <v>4.575</v>
      </c>
      <c r="P34" s="30">
        <f>AVERAGE(all_data!AB29:AC29)</f>
        <v>6.5</v>
      </c>
      <c r="Q34" s="30">
        <f>AVERAGE(all_data!AD29:AE29)</f>
        <v>6.2299999999999995</v>
      </c>
      <c r="R34" s="30">
        <f>AVERAGE(all_data!AF29:AG29)</f>
        <v>4.91</v>
      </c>
      <c r="S34" s="30">
        <f>AVERAGE(all_data!AH29:AI29)</f>
        <v>5.199999999999999</v>
      </c>
      <c r="T34" s="30">
        <f>AVERAGE(all_data!AL29:AM29)</f>
        <v>5.25</v>
      </c>
      <c r="U34" s="30">
        <f>AVERAGE(all_data!AJ29:AK29)</f>
        <v>6.824999999999999</v>
      </c>
      <c r="V34" s="30">
        <f>AVERAGE(all_data!AN29:AP29)</f>
        <v>5.32</v>
      </c>
      <c r="W34" s="30">
        <f>AVERAGE(all_data!AT29:AV29)</f>
        <v>5.846666666666667</v>
      </c>
      <c r="X34" s="30">
        <f>AVERAGE(all_data!AQ29:AS29)</f>
        <v>8.299999999999999</v>
      </c>
      <c r="Y34" s="30">
        <f>AVERAGE(all_data!AY29:BA29)</f>
        <v>7.669999999999999</v>
      </c>
      <c r="Z34" s="30">
        <f>AVERAGE(all_data!AW29:AX29)</f>
        <v>6.1</v>
      </c>
      <c r="AA34" s="21"/>
      <c r="AB34" s="25">
        <f t="shared" si="10"/>
        <v>0.44</v>
      </c>
      <c r="AC34" s="25">
        <f t="shared" si="11"/>
        <v>8.299999999999999</v>
      </c>
      <c r="AD34" s="25">
        <f t="shared" si="12"/>
        <v>3.808066666666666</v>
      </c>
      <c r="AE34" s="25">
        <f t="shared" si="13"/>
        <v>2.57435099156618</v>
      </c>
    </row>
    <row r="35" spans="1:31" ht="12">
      <c r="A35" s="15" t="s">
        <v>37</v>
      </c>
      <c r="B35" s="27">
        <f>AVERAGE(all_data!C30:D30)</f>
        <v>0.525</v>
      </c>
      <c r="C35" s="27">
        <f>all_data!G30</f>
        <v>0.83</v>
      </c>
      <c r="D35" s="27">
        <f>AVERAGE(all_data!J30:K30)</f>
        <v>0.7749999999999999</v>
      </c>
      <c r="E35" s="27">
        <f>AVERAGE(all_data!H30:I30)</f>
        <v>0.635</v>
      </c>
      <c r="F35" s="27">
        <f>AVERAGE(all_data!S30:T30)</f>
        <v>0.95</v>
      </c>
      <c r="G35" s="27">
        <f>AVERAGE(all_data!E30:F30)</f>
        <v>0.625</v>
      </c>
      <c r="H35" s="30">
        <f>AVERAGE(all_data!L30:M30)</f>
        <v>0.8500000000000001</v>
      </c>
      <c r="I35" s="30">
        <f>AVERAGE(all_data!N30:O30)</f>
        <v>1.5</v>
      </c>
      <c r="J35" s="30">
        <f>AVERAGE(all_data!Q30:R30)</f>
        <v>2.5500499999999997</v>
      </c>
      <c r="K35" s="30">
        <f>AVERAGE(all_data!U30:V30)</f>
        <v>1.335</v>
      </c>
      <c r="L35" s="30">
        <f>all_data!P30</f>
        <v>2</v>
      </c>
      <c r="M35" s="30" t="s">
        <v>44</v>
      </c>
      <c r="N35" s="30">
        <f>all_data!Y30</f>
        <v>5.1</v>
      </c>
      <c r="O35" s="30">
        <f>AVERAGE(all_data!Z30:AA30)</f>
        <v>4.68</v>
      </c>
      <c r="P35" s="30">
        <f>AVERAGE(all_data!AB30:AC30)</f>
        <v>6.1</v>
      </c>
      <c r="Q35" s="30">
        <f>AVERAGE(all_data!AD30:AE30)</f>
        <v>5.175</v>
      </c>
      <c r="R35" s="30">
        <f>AVERAGE(all_data!AF30:AG30)</f>
        <v>3.16</v>
      </c>
      <c r="S35" s="30">
        <f>AVERAGE(all_data!AH30:AI30)</f>
        <v>4.195</v>
      </c>
      <c r="T35" s="30">
        <f>AVERAGE(all_data!AL30:AM30)</f>
        <v>5.795</v>
      </c>
      <c r="U35" s="30">
        <f>AVERAGE(all_data!AJ30:AK30)</f>
        <v>5.595000000000001</v>
      </c>
      <c r="V35" s="30">
        <f>AVERAGE(all_data!AN30:AP30)</f>
        <v>4.8500000000000005</v>
      </c>
      <c r="W35" s="30">
        <f>AVERAGE(all_data!AT30:AV30)</f>
        <v>7.113333333333333</v>
      </c>
      <c r="X35" s="30" t="s">
        <v>44</v>
      </c>
      <c r="Y35" s="30">
        <f>AVERAGE(all_data!AY30:BA30)</f>
        <v>7.366666666666667</v>
      </c>
      <c r="Z35" s="30" t="s">
        <v>44</v>
      </c>
      <c r="AA35" s="21"/>
      <c r="AB35" s="25">
        <f t="shared" si="10"/>
        <v>0.525</v>
      </c>
      <c r="AC35" s="25">
        <f t="shared" si="11"/>
        <v>7.366666666666667</v>
      </c>
      <c r="AD35" s="25">
        <f t="shared" si="12"/>
        <v>3.2593204545454544</v>
      </c>
      <c r="AE35" s="25">
        <f t="shared" si="13"/>
        <v>2.366147488984536</v>
      </c>
    </row>
    <row r="36" spans="1:31" ht="12">
      <c r="A36" s="15"/>
      <c r="B36" s="27"/>
      <c r="C36" s="27"/>
      <c r="D36" s="27"/>
      <c r="E36" s="27"/>
      <c r="F36" s="27"/>
      <c r="G36" s="27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21"/>
      <c r="AB36" s="25"/>
      <c r="AC36" s="25"/>
      <c r="AD36" s="25"/>
      <c r="AE36" s="25"/>
    </row>
    <row r="37" spans="1:31" ht="12">
      <c r="A37" s="15" t="s">
        <v>6</v>
      </c>
      <c r="B37" s="27"/>
      <c r="C37" s="27"/>
      <c r="D37" s="27"/>
      <c r="E37" s="27"/>
      <c r="F37" s="33">
        <f aca="true" t="shared" si="14" ref="F37:K37">F22/F23</f>
        <v>2.043906131718395</v>
      </c>
      <c r="G37" s="33">
        <f t="shared" si="14"/>
        <v>2.498163115356355</v>
      </c>
      <c r="H37" s="33">
        <f t="shared" si="14"/>
        <v>2.835696413678065</v>
      </c>
      <c r="I37" s="33">
        <f t="shared" si="14"/>
        <v>3.1623931623931623</v>
      </c>
      <c r="J37" s="33">
        <f t="shared" si="14"/>
        <v>1.5595757953836555</v>
      </c>
      <c r="K37" s="33">
        <f t="shared" si="14"/>
        <v>2.7777777777777777</v>
      </c>
      <c r="L37" s="33"/>
      <c r="M37" s="33">
        <f>M22/M23</f>
        <v>1.1855670103092784</v>
      </c>
      <c r="N37" s="33"/>
      <c r="O37" s="33">
        <f aca="true" t="shared" si="15" ref="O37:V37">O22/O23</f>
        <v>1.6346153846153846</v>
      </c>
      <c r="P37" s="33">
        <f t="shared" si="15"/>
        <v>1.4385964912280702</v>
      </c>
      <c r="Q37" s="33">
        <f t="shared" si="15"/>
        <v>1.1578947368421053</v>
      </c>
      <c r="R37" s="33">
        <f t="shared" si="15"/>
        <v>0.8932038834951457</v>
      </c>
      <c r="S37" s="33">
        <f t="shared" si="15"/>
        <v>1.1570247933884297</v>
      </c>
      <c r="T37" s="33">
        <f t="shared" si="15"/>
        <v>0.6</v>
      </c>
      <c r="U37" s="33">
        <f t="shared" si="15"/>
        <v>0.6875</v>
      </c>
      <c r="V37" s="33">
        <f t="shared" si="15"/>
        <v>0.4663212435233161</v>
      </c>
      <c r="W37" s="33" t="s">
        <v>7</v>
      </c>
      <c r="X37" s="33">
        <f>X22/X23</f>
        <v>0.855263157894737</v>
      </c>
      <c r="Z37" s="33" t="s">
        <v>8</v>
      </c>
      <c r="AA37" s="21"/>
      <c r="AB37" s="25"/>
      <c r="AC37" s="25"/>
      <c r="AD37" s="25"/>
      <c r="AE37" s="25"/>
    </row>
    <row r="38" spans="2:31" ht="12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1:31" ht="12">
      <c r="A39" s="18" t="s">
        <v>104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</row>
    <row r="40" spans="1:31" ht="12">
      <c r="A40" s="15" t="s">
        <v>70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1"/>
      <c r="AB40" s="22"/>
      <c r="AC40" s="22"/>
      <c r="AD40" s="22"/>
      <c r="AE40" s="22"/>
    </row>
    <row r="41" spans="1:31" ht="12">
      <c r="A41" s="15" t="s">
        <v>38</v>
      </c>
      <c r="B41" s="25">
        <v>0.05905195715723293</v>
      </c>
      <c r="C41" s="25">
        <v>0.058849079989146444</v>
      </c>
      <c r="D41" s="25">
        <v>0.05879345980709432</v>
      </c>
      <c r="E41" s="25">
        <v>0.05952182718950582</v>
      </c>
      <c r="F41" s="31">
        <v>0.058940054979405423</v>
      </c>
      <c r="G41" s="31">
        <v>0.05914356097387995</v>
      </c>
      <c r="H41" s="31">
        <v>0.059303809458204564</v>
      </c>
      <c r="I41" s="31">
        <v>0.05946193703788384</v>
      </c>
      <c r="J41" s="31">
        <v>0.41216930491277454</v>
      </c>
      <c r="K41" s="31">
        <v>0.029380653338520867</v>
      </c>
      <c r="L41" s="31">
        <v>0.1182397881654679</v>
      </c>
      <c r="M41" s="31">
        <v>0.05894299433981733</v>
      </c>
      <c r="N41" s="31">
        <v>0.05859235189877141</v>
      </c>
      <c r="O41" s="31">
        <v>0.059533819699895095</v>
      </c>
      <c r="P41" s="31">
        <v>0.6218163987509359</v>
      </c>
      <c r="Q41" s="31">
        <v>0.05969016324943271</v>
      </c>
      <c r="R41" s="31">
        <v>0.26798317888139644</v>
      </c>
      <c r="S41" s="31">
        <v>0.11936826970681383</v>
      </c>
      <c r="T41" s="31">
        <v>0.2657470846037312</v>
      </c>
      <c r="U41" s="31">
        <v>0.354754854177694</v>
      </c>
      <c r="V41" s="31">
        <v>0.11782331253758396</v>
      </c>
      <c r="W41" s="31">
        <v>0.3547666856496182</v>
      </c>
      <c r="X41" s="31">
        <v>0.9342494342010563</v>
      </c>
      <c r="Y41" s="31">
        <v>1.146310248906675</v>
      </c>
      <c r="Z41" s="31">
        <v>0.827719919715284</v>
      </c>
      <c r="AA41" s="21"/>
      <c r="AB41" s="25">
        <f aca="true" t="shared" si="16" ref="AB41:AB53">MIN($B41:$Z41)</f>
        <v>0.029380653338520867</v>
      </c>
      <c r="AC41" s="25">
        <f aca="true" t="shared" si="17" ref="AC41:AC53">MAX($B41:$Z41)</f>
        <v>1.146310248906675</v>
      </c>
      <c r="AD41" s="25">
        <f aca="true" t="shared" si="18" ref="AD41:AD53">AVERAGE($B41:$Z41)</f>
        <v>0.25120616597311285</v>
      </c>
      <c r="AE41" s="25">
        <f aca="true" t="shared" si="19" ref="AE41:AE53">STDEV($B41:$Z41)</f>
        <v>0.3115823878862741</v>
      </c>
    </row>
    <row r="42" spans="1:31" ht="12">
      <c r="A42" s="15" t="s">
        <v>39</v>
      </c>
      <c r="B42" s="25">
        <v>1.4796843580894294</v>
      </c>
      <c r="C42" s="25">
        <v>0.8426290274322117</v>
      </c>
      <c r="D42" s="25">
        <v>1.683665262592502</v>
      </c>
      <c r="E42" s="25">
        <v>1.5766842204690934</v>
      </c>
      <c r="F42" s="31">
        <v>1.983239378613128</v>
      </c>
      <c r="G42" s="31">
        <v>1.0162146549408646</v>
      </c>
      <c r="H42" s="31">
        <v>1.1463390804004276</v>
      </c>
      <c r="I42" s="31">
        <v>1.6176679898979835</v>
      </c>
      <c r="J42" s="31">
        <v>2.0234178911311957</v>
      </c>
      <c r="K42" s="31">
        <v>1.6406758826961148</v>
      </c>
      <c r="L42" s="31">
        <v>2.8781226848551933</v>
      </c>
      <c r="M42" s="31">
        <v>1.6457487883777002</v>
      </c>
      <c r="N42" s="31">
        <v>0.0838953072920312</v>
      </c>
      <c r="O42" s="31">
        <v>3.750707203071252</v>
      </c>
      <c r="P42" s="31">
        <v>5.002897694307864</v>
      </c>
      <c r="Q42" s="31">
        <v>2.6922169773692173</v>
      </c>
      <c r="R42" s="31">
        <v>3.4533991846194163</v>
      </c>
      <c r="S42" s="31">
        <v>3.589260103276465</v>
      </c>
      <c r="T42" s="31">
        <v>3.1709106226170176</v>
      </c>
      <c r="U42" s="31">
        <v>3.428695028371264</v>
      </c>
      <c r="V42" s="31">
        <v>2.1650475622965333</v>
      </c>
      <c r="W42" s="31">
        <v>5.277262172090741</v>
      </c>
      <c r="X42" s="31">
        <v>5.43619580374566</v>
      </c>
      <c r="Y42" s="31">
        <v>0.9338666361815687</v>
      </c>
      <c r="Z42" s="31">
        <v>2.7512843033156287</v>
      </c>
      <c r="AA42" s="21"/>
      <c r="AB42" s="25">
        <f t="shared" si="16"/>
        <v>0.0838953072920312</v>
      </c>
      <c r="AC42" s="25">
        <f t="shared" si="17"/>
        <v>5.43619580374566</v>
      </c>
      <c r="AD42" s="25">
        <f t="shared" si="18"/>
        <v>2.45078911272202</v>
      </c>
      <c r="AE42" s="25">
        <f t="shared" si="19"/>
        <v>1.4177156219909175</v>
      </c>
    </row>
    <row r="43" spans="1:31" ht="12">
      <c r="A43" s="15" t="s">
        <v>40</v>
      </c>
      <c r="B43" s="25">
        <v>19.498190852648545</v>
      </c>
      <c r="C43" s="25">
        <v>20.690288286510686</v>
      </c>
      <c r="D43" s="25">
        <v>19.192610385432666</v>
      </c>
      <c r="E43" s="25">
        <v>20.54252135823163</v>
      </c>
      <c r="F43" s="31">
        <v>19.301482567061942</v>
      </c>
      <c r="G43" s="31">
        <v>19.8847474606718</v>
      </c>
      <c r="H43" s="31">
        <v>20.076418753630424</v>
      </c>
      <c r="I43" s="31">
        <v>18.687265678356795</v>
      </c>
      <c r="J43" s="31">
        <v>23.66425131763718</v>
      </c>
      <c r="K43" s="31">
        <v>26.273201483745083</v>
      </c>
      <c r="L43" s="31">
        <v>21.61628314490161</v>
      </c>
      <c r="M43" s="31">
        <v>17.59008830510773</v>
      </c>
      <c r="N43" s="31">
        <v>27.872057315101163</v>
      </c>
      <c r="O43" s="31">
        <v>21.23523103100305</v>
      </c>
      <c r="P43" s="31">
        <v>14.152107876584735</v>
      </c>
      <c r="Q43" s="31">
        <v>21.03093320054327</v>
      </c>
      <c r="R43" s="31">
        <v>17.212628731003573</v>
      </c>
      <c r="S43" s="31">
        <v>13.840352887635829</v>
      </c>
      <c r="T43" s="31">
        <v>19.1395057202046</v>
      </c>
      <c r="U43" s="31">
        <v>13.523549463182528</v>
      </c>
      <c r="V43" s="31">
        <v>10.996563604673284</v>
      </c>
      <c r="W43" s="31">
        <v>18.635949356506007</v>
      </c>
      <c r="X43" s="31">
        <v>13.389678163891965</v>
      </c>
      <c r="Y43" s="31">
        <v>12.27297973344985</v>
      </c>
      <c r="Z43" s="31">
        <v>8.81399661690869</v>
      </c>
      <c r="AA43" s="21"/>
      <c r="AB43" s="25">
        <f t="shared" si="16"/>
        <v>8.81399661690869</v>
      </c>
      <c r="AC43" s="25">
        <f t="shared" si="17"/>
        <v>27.872057315101163</v>
      </c>
      <c r="AD43" s="25">
        <f t="shared" si="18"/>
        <v>18.365315331784988</v>
      </c>
      <c r="AE43" s="25">
        <f t="shared" si="19"/>
        <v>4.550199172582489</v>
      </c>
    </row>
    <row r="44" spans="1:31" ht="12">
      <c r="A44" s="15" t="s">
        <v>105</v>
      </c>
      <c r="B44" s="25">
        <v>8.883344709768455</v>
      </c>
      <c r="C44" s="25">
        <v>8.997500177044193</v>
      </c>
      <c r="D44" s="25">
        <v>8.987932915716334</v>
      </c>
      <c r="E44" s="25">
        <v>8.947865099698854</v>
      </c>
      <c r="F44" s="31">
        <v>9.015855172082292</v>
      </c>
      <c r="G44" s="31">
        <v>9.01785058610592</v>
      </c>
      <c r="H44" s="31">
        <v>8.236419114007502</v>
      </c>
      <c r="I44" s="31">
        <v>8.808656530808392</v>
      </c>
      <c r="J44" s="31">
        <v>8.601284150164568</v>
      </c>
      <c r="K44" s="31">
        <v>8.874846149413731</v>
      </c>
      <c r="L44" s="31">
        <v>9.085746242885756</v>
      </c>
      <c r="M44" s="31">
        <v>9.276755391435653</v>
      </c>
      <c r="N44" s="31">
        <v>9.207881813767212</v>
      </c>
      <c r="O44" s="31">
        <v>8.839534989581487</v>
      </c>
      <c r="P44" s="31">
        <v>10.064019361903313</v>
      </c>
      <c r="Q44" s="31">
        <v>10.142989824770243</v>
      </c>
      <c r="R44" s="31">
        <v>8.896330847656829</v>
      </c>
      <c r="S44" s="31">
        <v>9.35688115125221</v>
      </c>
      <c r="T44" s="31">
        <v>8.526818589068029</v>
      </c>
      <c r="U44" s="31">
        <v>9.430467564579198</v>
      </c>
      <c r="V44" s="31">
        <v>10.248577807452373</v>
      </c>
      <c r="W44" s="31">
        <v>9.109787489401278</v>
      </c>
      <c r="X44" s="31">
        <v>9.612200158761482</v>
      </c>
      <c r="Y44" s="31">
        <v>9.243344869004552</v>
      </c>
      <c r="Z44" s="31">
        <v>9.468862427794935</v>
      </c>
      <c r="AA44" s="21"/>
      <c r="AB44" s="25">
        <f t="shared" si="16"/>
        <v>8.236419114007502</v>
      </c>
      <c r="AC44" s="25">
        <f t="shared" si="17"/>
        <v>10.248577807452373</v>
      </c>
      <c r="AD44" s="25">
        <f t="shared" si="18"/>
        <v>9.155270125364991</v>
      </c>
      <c r="AE44" s="25">
        <f t="shared" si="19"/>
        <v>0.4818479521677823</v>
      </c>
    </row>
    <row r="45" spans="1:31" ht="12">
      <c r="A45" s="15" t="s">
        <v>106</v>
      </c>
      <c r="B45" s="25">
        <v>5.165799142851734</v>
      </c>
      <c r="C45" s="25">
        <v>4.546421258042389</v>
      </c>
      <c r="D45" s="25">
        <v>4.8370787293492965</v>
      </c>
      <c r="E45" s="25">
        <v>4.8703641335675005</v>
      </c>
      <c r="F45" s="31">
        <v>4.594107215153544</v>
      </c>
      <c r="G45" s="31">
        <v>4.836001747218615</v>
      </c>
      <c r="H45" s="31">
        <v>4.543939663807721</v>
      </c>
      <c r="I45" s="31">
        <v>4.8793145333791665</v>
      </c>
      <c r="J45" s="31">
        <v>4.551663710542522</v>
      </c>
      <c r="K45" s="31">
        <v>4.392486076901489</v>
      </c>
      <c r="L45" s="31">
        <v>4.8256027111941115</v>
      </c>
      <c r="M45" s="31">
        <v>4.532549621677096</v>
      </c>
      <c r="N45" s="31">
        <v>4.283513100793035</v>
      </c>
      <c r="O45" s="31">
        <v>4.189561331927412</v>
      </c>
      <c r="P45" s="31">
        <v>4.859333091556301</v>
      </c>
      <c r="Q45" s="31">
        <v>5.083445769225437</v>
      </c>
      <c r="R45" s="31">
        <v>4.900855769852643</v>
      </c>
      <c r="S45" s="31">
        <v>5.1801383830669305</v>
      </c>
      <c r="T45" s="31">
        <v>4.263783473012339</v>
      </c>
      <c r="U45" s="31">
        <v>5.138968462351085</v>
      </c>
      <c r="V45" s="31">
        <v>5.5878451430195755</v>
      </c>
      <c r="W45" s="31">
        <v>5.128647900879545</v>
      </c>
      <c r="X45" s="31">
        <v>5.881312567139291</v>
      </c>
      <c r="Y45" s="31">
        <v>6.0025760165633635</v>
      </c>
      <c r="Z45" s="31">
        <v>6.298063039492136</v>
      </c>
      <c r="AA45" s="21"/>
      <c r="AB45" s="25">
        <f t="shared" si="16"/>
        <v>4.189561331927412</v>
      </c>
      <c r="AC45" s="25">
        <f t="shared" si="17"/>
        <v>6.298063039492136</v>
      </c>
      <c r="AD45" s="25">
        <f t="shared" si="18"/>
        <v>4.934934903702571</v>
      </c>
      <c r="AE45" s="25">
        <f t="shared" si="19"/>
        <v>0.541349005088881</v>
      </c>
    </row>
    <row r="46" spans="1:31" ht="12">
      <c r="A46" s="15" t="s">
        <v>107</v>
      </c>
      <c r="B46" s="25">
        <v>3.300203979708589</v>
      </c>
      <c r="C46" s="25">
        <v>4.2438388632154265</v>
      </c>
      <c r="D46" s="25">
        <v>3.8509916317221546</v>
      </c>
      <c r="E46" s="25">
        <v>3.7617417862250866</v>
      </c>
      <c r="F46" s="31">
        <v>4.202016412727003</v>
      </c>
      <c r="G46" s="31">
        <v>3.886385410553838</v>
      </c>
      <c r="H46" s="31">
        <v>3.3827171781623333</v>
      </c>
      <c r="I46" s="31">
        <v>3.591875770561684</v>
      </c>
      <c r="J46" s="31">
        <v>3.786954610013876</v>
      </c>
      <c r="K46" s="31">
        <v>4.30683821265024</v>
      </c>
      <c r="L46" s="31">
        <v>3.9771629700214595</v>
      </c>
      <c r="M46" s="31">
        <v>4.579227606354624</v>
      </c>
      <c r="N46" s="31">
        <v>4.828289022811028</v>
      </c>
      <c r="O46" s="31">
        <v>4.533417498229378</v>
      </c>
      <c r="P46" s="31">
        <v>5.043889216454338</v>
      </c>
      <c r="Q46" s="31">
        <v>4.839049999853538</v>
      </c>
      <c r="R46" s="31">
        <v>3.663140722981087</v>
      </c>
      <c r="S46" s="31">
        <v>3.8191691705992445</v>
      </c>
      <c r="T46" s="31">
        <v>4.080713366050636</v>
      </c>
      <c r="U46" s="31">
        <v>3.9568489240161875</v>
      </c>
      <c r="V46" s="31">
        <v>4.296088961648337</v>
      </c>
      <c r="W46" s="31">
        <v>3.6062060347045577</v>
      </c>
      <c r="X46" s="31">
        <v>3.187661209927563</v>
      </c>
      <c r="Y46" s="31">
        <v>2.6093768453878536</v>
      </c>
      <c r="Z46" s="31">
        <v>2.4771756326632457</v>
      </c>
      <c r="AA46" s="21"/>
      <c r="AB46" s="25">
        <f t="shared" si="16"/>
        <v>2.4771756326632457</v>
      </c>
      <c r="AC46" s="25">
        <f t="shared" si="17"/>
        <v>5.043889216454338</v>
      </c>
      <c r="AD46" s="25">
        <f t="shared" si="18"/>
        <v>3.912439241489732</v>
      </c>
      <c r="AE46" s="25">
        <f t="shared" si="19"/>
        <v>0.632049489087932</v>
      </c>
    </row>
    <row r="47" spans="1:31" ht="12">
      <c r="A47" s="15" t="s">
        <v>108</v>
      </c>
      <c r="B47" s="25">
        <v>0</v>
      </c>
      <c r="C47" s="25">
        <v>0</v>
      </c>
      <c r="D47" s="25">
        <v>0</v>
      </c>
      <c r="E47" s="25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21"/>
      <c r="AB47" s="25"/>
      <c r="AC47" s="25"/>
      <c r="AD47" s="25"/>
      <c r="AE47" s="25"/>
    </row>
    <row r="48" spans="1:31" ht="12">
      <c r="A48" s="15" t="s">
        <v>109</v>
      </c>
      <c r="B48" s="25">
        <v>24.944154776647913</v>
      </c>
      <c r="C48" s="25">
        <v>11.331177673274718</v>
      </c>
      <c r="D48" s="25">
        <v>13.57621407210851</v>
      </c>
      <c r="E48" s="25">
        <v>16.15510579517291</v>
      </c>
      <c r="F48" s="31">
        <v>11.800854715864817</v>
      </c>
      <c r="G48" s="31">
        <v>17.930297156035916</v>
      </c>
      <c r="H48" s="31">
        <v>17.542839664797746</v>
      </c>
      <c r="I48" s="31">
        <v>13.884712797541535</v>
      </c>
      <c r="J48" s="31">
        <v>19.462644954025436</v>
      </c>
      <c r="K48" s="31">
        <v>16.180282188446924</v>
      </c>
      <c r="L48" s="31">
        <v>15.772065012007761</v>
      </c>
      <c r="M48" s="31">
        <v>15.232600843793294</v>
      </c>
      <c r="N48" s="31">
        <v>6.217462840618762</v>
      </c>
      <c r="O48" s="31">
        <v>13.76734291092295</v>
      </c>
      <c r="P48" s="31">
        <v>9.118380985347992</v>
      </c>
      <c r="Q48" s="31">
        <v>11.21268240367123</v>
      </c>
      <c r="R48" s="31">
        <v>15.558574227935335</v>
      </c>
      <c r="S48" s="31">
        <v>12.382086555653649</v>
      </c>
      <c r="T48" s="31">
        <v>13.44296197247881</v>
      </c>
      <c r="U48" s="31">
        <v>7.849095392488133</v>
      </c>
      <c r="V48" s="31">
        <v>13.672715442043042</v>
      </c>
      <c r="W48" s="31">
        <v>11.147024883043027</v>
      </c>
      <c r="X48" s="31">
        <v>13.920710610113492</v>
      </c>
      <c r="Y48" s="31">
        <v>17.339461642643442</v>
      </c>
      <c r="Z48" s="31">
        <v>16.297736548596156</v>
      </c>
      <c r="AA48" s="21"/>
      <c r="AB48" s="25">
        <f t="shared" si="16"/>
        <v>6.217462840618762</v>
      </c>
      <c r="AC48" s="25">
        <f t="shared" si="17"/>
        <v>24.944154776647913</v>
      </c>
      <c r="AD48" s="25">
        <f t="shared" si="18"/>
        <v>14.229567442610946</v>
      </c>
      <c r="AE48" s="25">
        <f t="shared" si="19"/>
        <v>3.886956506387953</v>
      </c>
    </row>
    <row r="49" spans="1:31" ht="12">
      <c r="A49" s="15" t="s">
        <v>110</v>
      </c>
      <c r="B49" s="25">
        <v>15.935733579241717</v>
      </c>
      <c r="C49" s="25">
        <v>10.577042787396245</v>
      </c>
      <c r="D49" s="25">
        <v>10.808566431828908</v>
      </c>
      <c r="E49" s="25">
        <v>12.477780893576536</v>
      </c>
      <c r="F49" s="31">
        <v>10.79369350299621</v>
      </c>
      <c r="G49" s="31">
        <v>14.409433436245374</v>
      </c>
      <c r="H49" s="31">
        <v>13.059694775553254</v>
      </c>
      <c r="I49" s="31">
        <v>10.22114133809657</v>
      </c>
      <c r="J49" s="31">
        <v>16.192794046053322</v>
      </c>
      <c r="K49" s="31">
        <v>15.864787366571345</v>
      </c>
      <c r="L49" s="31">
        <v>12.999013114157934</v>
      </c>
      <c r="M49" s="31">
        <v>15.3894721785019</v>
      </c>
      <c r="N49" s="31">
        <v>7.008197915289972</v>
      </c>
      <c r="O49" s="31">
        <v>14.897290745183831</v>
      </c>
      <c r="P49" s="31">
        <v>9.464694569597636</v>
      </c>
      <c r="Q49" s="31">
        <v>10.673612594102764</v>
      </c>
      <c r="R49" s="31">
        <v>11.629243855015059</v>
      </c>
      <c r="S49" s="31">
        <v>9.128961379801192</v>
      </c>
      <c r="T49" s="31">
        <v>12.865774012123708</v>
      </c>
      <c r="U49" s="31">
        <v>6.043563973159344</v>
      </c>
      <c r="V49" s="31">
        <v>10.511959509060093</v>
      </c>
      <c r="W49" s="31">
        <v>7.838024598128045</v>
      </c>
      <c r="X49" s="31">
        <v>7.5450010044390305</v>
      </c>
      <c r="Y49" s="31">
        <v>7.5376287775375355</v>
      </c>
      <c r="Z49" s="31">
        <v>6.410281318651764</v>
      </c>
      <c r="AA49" s="21"/>
      <c r="AB49" s="25">
        <f t="shared" si="16"/>
        <v>6.043563973159344</v>
      </c>
      <c r="AC49" s="25">
        <f t="shared" si="17"/>
        <v>16.192794046053322</v>
      </c>
      <c r="AD49" s="25">
        <f t="shared" si="18"/>
        <v>11.211335508092372</v>
      </c>
      <c r="AE49" s="25">
        <f t="shared" si="19"/>
        <v>3.1412099507721556</v>
      </c>
    </row>
    <row r="50" spans="1:31" ht="12">
      <c r="A50" s="15" t="s">
        <v>71</v>
      </c>
      <c r="B50" s="25">
        <v>11.384120159579577</v>
      </c>
      <c r="C50" s="25">
        <v>18.421308962246286</v>
      </c>
      <c r="D50" s="25">
        <v>18.87389163818094</v>
      </c>
      <c r="E50" s="25">
        <v>16.24170072130443</v>
      </c>
      <c r="F50" s="31">
        <v>18.278526547813904</v>
      </c>
      <c r="G50" s="31">
        <v>14.528032386239902</v>
      </c>
      <c r="H50" s="31">
        <v>16.575570700627498</v>
      </c>
      <c r="I50" s="31">
        <v>20.10459286106305</v>
      </c>
      <c r="J50" s="31">
        <v>10.092460369125487</v>
      </c>
      <c r="K50" s="31">
        <v>9.79391224268716</v>
      </c>
      <c r="L50" s="31">
        <v>13.78303833582897</v>
      </c>
      <c r="M50" s="31">
        <v>13.733616389310965</v>
      </c>
      <c r="N50" s="31">
        <v>15.536042199147184</v>
      </c>
      <c r="O50" s="31">
        <v>10.002305523415918</v>
      </c>
      <c r="P50" s="31">
        <v>15.024333334258934</v>
      </c>
      <c r="Q50" s="31">
        <v>10.000158268008107</v>
      </c>
      <c r="R50" s="31">
        <v>9.310816820452619</v>
      </c>
      <c r="S50" s="31">
        <v>13.517649414289602</v>
      </c>
      <c r="T50" s="31">
        <v>7.841879534032088</v>
      </c>
      <c r="U50" s="31">
        <v>17.31956768303419</v>
      </c>
      <c r="V50" s="31">
        <v>12.207913587077602</v>
      </c>
      <c r="W50" s="31">
        <v>8.305035355752338</v>
      </c>
      <c r="X50" s="31">
        <v>9.284138391066383</v>
      </c>
      <c r="Y50" s="31">
        <v>6.9162238255904676</v>
      </c>
      <c r="Z50" s="31">
        <v>9.293566929180141</v>
      </c>
      <c r="AA50" s="21"/>
      <c r="AB50" s="25">
        <f t="shared" si="16"/>
        <v>6.9162238255904676</v>
      </c>
      <c r="AC50" s="25">
        <f t="shared" si="17"/>
        <v>20.10459286106305</v>
      </c>
      <c r="AD50" s="25">
        <f t="shared" si="18"/>
        <v>13.054816087172549</v>
      </c>
      <c r="AE50" s="25">
        <f t="shared" si="19"/>
        <v>3.9006667526086907</v>
      </c>
    </row>
    <row r="51" spans="1:31" ht="12">
      <c r="A51" s="15" t="s">
        <v>72</v>
      </c>
      <c r="B51" s="25">
        <v>8.015390524102507</v>
      </c>
      <c r="C51" s="25">
        <v>18.950978826663814</v>
      </c>
      <c r="D51" s="25">
        <v>16.560476319160905</v>
      </c>
      <c r="E51" s="25">
        <v>13.82550489907942</v>
      </c>
      <c r="F51" s="31">
        <v>18.425519855157468</v>
      </c>
      <c r="G51" s="31">
        <v>12.867321885137597</v>
      </c>
      <c r="H51" s="31">
        <v>13.599519715401485</v>
      </c>
      <c r="I51" s="31">
        <v>16.310967538874593</v>
      </c>
      <c r="J51" s="31">
        <v>9.254201098073725</v>
      </c>
      <c r="K51" s="31">
        <v>10.583427042551888</v>
      </c>
      <c r="L51" s="31">
        <v>12.519550472567161</v>
      </c>
      <c r="M51" s="31">
        <v>15.29172654871167</v>
      </c>
      <c r="N51" s="31">
        <v>19.29991960068517</v>
      </c>
      <c r="O51" s="31">
        <v>11.92831853533019</v>
      </c>
      <c r="P51" s="31">
        <v>17.187235509959713</v>
      </c>
      <c r="Q51" s="31">
        <v>10.491334548454194</v>
      </c>
      <c r="R51" s="31">
        <v>7.669930199259081</v>
      </c>
      <c r="S51" s="31">
        <v>10.983750540875176</v>
      </c>
      <c r="T51" s="31">
        <v>8.271476933929955</v>
      </c>
      <c r="U51" s="31">
        <v>14.697129187409116</v>
      </c>
      <c r="V51" s="31">
        <v>10.344090189491473</v>
      </c>
      <c r="W51" s="31">
        <v>6.435926639091373</v>
      </c>
      <c r="X51" s="31">
        <v>5.5457648411471</v>
      </c>
      <c r="Y51" s="31">
        <v>3.313524020254806</v>
      </c>
      <c r="Z51" s="31">
        <v>4.02860024537996</v>
      </c>
      <c r="AA51" s="21"/>
      <c r="AB51" s="25">
        <f t="shared" si="16"/>
        <v>3.313524020254806</v>
      </c>
      <c r="AC51" s="25">
        <f t="shared" si="17"/>
        <v>19.29991960068517</v>
      </c>
      <c r="AD51" s="25">
        <f t="shared" si="18"/>
        <v>11.856063428669982</v>
      </c>
      <c r="AE51" s="25">
        <f t="shared" si="19"/>
        <v>4.607204132802767</v>
      </c>
    </row>
    <row r="52" spans="1:31" ht="12">
      <c r="A52" s="15" t="s">
        <v>42</v>
      </c>
      <c r="B52" s="25">
        <v>0.45558289876215696</v>
      </c>
      <c r="C52" s="25">
        <v>0.7566961859128802</v>
      </c>
      <c r="D52" s="25">
        <v>0.7748805328966393</v>
      </c>
      <c r="E52" s="25">
        <v>0.8036138645197158</v>
      </c>
      <c r="F52" s="31">
        <v>0.8525992107220152</v>
      </c>
      <c r="G52" s="31">
        <v>0.8460369993562419</v>
      </c>
      <c r="H52" s="31">
        <v>0.953179013915848</v>
      </c>
      <c r="I52" s="31">
        <v>1.0608498314408898</v>
      </c>
      <c r="J52" s="31">
        <v>1.3154801110350507</v>
      </c>
      <c r="K52" s="31">
        <v>1.3316878504401626</v>
      </c>
      <c r="L52" s="31">
        <v>1.6913968982728231</v>
      </c>
      <c r="M52" s="31">
        <v>1.828442821283249</v>
      </c>
      <c r="N52" s="31">
        <v>5.198426272324635</v>
      </c>
      <c r="O52" s="31">
        <v>6.009180811631146</v>
      </c>
      <c r="P52" s="31">
        <v>8.95683091504641</v>
      </c>
      <c r="Q52" s="31">
        <v>12.865403888281788</v>
      </c>
      <c r="R52" s="31">
        <v>16.530243023963877</v>
      </c>
      <c r="S52" s="31">
        <v>17.017838531427675</v>
      </c>
      <c r="T52" s="31">
        <v>17.113687677855083</v>
      </c>
      <c r="U52" s="31">
        <v>17.371813888015375</v>
      </c>
      <c r="V52" s="31">
        <v>18.918582663915245</v>
      </c>
      <c r="W52" s="31">
        <v>23.23921898921211</v>
      </c>
      <c r="X52" s="31">
        <v>24.230099084400976</v>
      </c>
      <c r="Y52" s="31">
        <v>30.959395271998176</v>
      </c>
      <c r="Z52" s="31">
        <v>32.08113238708893</v>
      </c>
      <c r="AA52" s="21"/>
      <c r="AB52" s="25">
        <f t="shared" si="16"/>
        <v>0.45558289876215696</v>
      </c>
      <c r="AC52" s="25">
        <f t="shared" si="17"/>
        <v>32.08113238708893</v>
      </c>
      <c r="AD52" s="25">
        <f t="shared" si="18"/>
        <v>9.726491984948764</v>
      </c>
      <c r="AE52" s="25">
        <f t="shared" si="19"/>
        <v>10.386772598785912</v>
      </c>
    </row>
    <row r="53" spans="1:31" ht="12">
      <c r="A53" s="15" t="s">
        <v>41</v>
      </c>
      <c r="B53" s="25">
        <v>0.8829618543720003</v>
      </c>
      <c r="C53" s="25">
        <v>0.5866189177207591</v>
      </c>
      <c r="D53" s="25">
        <v>0.7985128609174664</v>
      </c>
      <c r="E53" s="25">
        <v>0.7416562385747925</v>
      </c>
      <c r="F53" s="31">
        <v>0.6976868564758726</v>
      </c>
      <c r="G53" s="31">
        <v>0.7222040918130535</v>
      </c>
      <c r="H53" s="31">
        <v>0.8276124476119022</v>
      </c>
      <c r="I53" s="31">
        <v>0.7779554925717481</v>
      </c>
      <c r="J53" s="31">
        <v>0.6456344232478504</v>
      </c>
      <c r="K53" s="31">
        <v>0.7321799706363556</v>
      </c>
      <c r="L53" s="31">
        <v>0.7366480556912592</v>
      </c>
      <c r="M53" s="31">
        <v>0.8446104188503192</v>
      </c>
      <c r="N53" s="31">
        <v>0.40884186200934997</v>
      </c>
      <c r="O53" s="31">
        <v>0.793732064898818</v>
      </c>
      <c r="P53" s="31">
        <v>0.5091530650000983</v>
      </c>
      <c r="Q53" s="31">
        <v>0.9148171078802573</v>
      </c>
      <c r="R53" s="31">
        <v>0.9126968082398836</v>
      </c>
      <c r="S53" s="31">
        <v>1.0708972286172147</v>
      </c>
      <c r="T53" s="31">
        <v>1.0228152504165944</v>
      </c>
      <c r="U53" s="31">
        <v>0.8914333263906644</v>
      </c>
      <c r="V53" s="31">
        <v>0.9395883041273656</v>
      </c>
      <c r="W53" s="31">
        <v>0.9283003730832291</v>
      </c>
      <c r="X53" s="31">
        <v>1.0402570686746477</v>
      </c>
      <c r="Y53" s="31">
        <v>1.7336971710449944</v>
      </c>
      <c r="Z53" s="31">
        <v>1.2597311869961088</v>
      </c>
      <c r="AA53" s="21"/>
      <c r="AB53" s="25">
        <f t="shared" si="16"/>
        <v>0.40884186200934997</v>
      </c>
      <c r="AC53" s="25">
        <f t="shared" si="17"/>
        <v>1.7336971710449944</v>
      </c>
      <c r="AD53" s="25">
        <f t="shared" si="18"/>
        <v>0.8568096978345042</v>
      </c>
      <c r="AE53" s="25">
        <f t="shared" si="19"/>
        <v>0.25812313086050875</v>
      </c>
    </row>
    <row r="54" spans="1:31" ht="12">
      <c r="A54" s="1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1"/>
      <c r="AB54" s="21"/>
      <c r="AC54" s="21"/>
      <c r="AD54" s="21"/>
      <c r="AE54" s="21"/>
    </row>
    <row r="55" spans="1:31" ht="12">
      <c r="A55" s="15" t="s">
        <v>111</v>
      </c>
      <c r="B55" s="25">
        <f>SUM(B41:B43)</f>
        <v>21.036927167895207</v>
      </c>
      <c r="C55" s="25">
        <f aca="true" t="shared" si="20" ref="C55:Z55">SUM(C41:C43)</f>
        <v>21.591766393932044</v>
      </c>
      <c r="D55" s="25">
        <f t="shared" si="20"/>
        <v>20.935069107832263</v>
      </c>
      <c r="E55" s="25">
        <f t="shared" si="20"/>
        <v>22.178727405890232</v>
      </c>
      <c r="F55" s="25">
        <f t="shared" si="20"/>
        <v>21.343662000654476</v>
      </c>
      <c r="G55" s="25">
        <f t="shared" si="20"/>
        <v>20.960105676586544</v>
      </c>
      <c r="H55" s="25">
        <f t="shared" si="20"/>
        <v>21.282061643489058</v>
      </c>
      <c r="I55" s="25">
        <f t="shared" si="20"/>
        <v>20.364395605292664</v>
      </c>
      <c r="J55" s="25">
        <f t="shared" si="20"/>
        <v>26.09983851368115</v>
      </c>
      <c r="K55" s="25">
        <f t="shared" si="20"/>
        <v>27.94325801977972</v>
      </c>
      <c r="L55" s="25">
        <f t="shared" si="20"/>
        <v>24.612645617922272</v>
      </c>
      <c r="M55" s="25">
        <f t="shared" si="20"/>
        <v>19.29478008782525</v>
      </c>
      <c r="N55" s="25">
        <f t="shared" si="20"/>
        <v>28.014544974291965</v>
      </c>
      <c r="O55" s="25">
        <f t="shared" si="20"/>
        <v>25.045472053774198</v>
      </c>
      <c r="P55" s="25">
        <f t="shared" si="20"/>
        <v>19.776821969643535</v>
      </c>
      <c r="Q55" s="25">
        <f t="shared" si="20"/>
        <v>23.782840341161922</v>
      </c>
      <c r="R55" s="25">
        <f t="shared" si="20"/>
        <v>20.934011094504385</v>
      </c>
      <c r="S55" s="25">
        <f t="shared" si="20"/>
        <v>17.548981260619108</v>
      </c>
      <c r="T55" s="25">
        <f t="shared" si="20"/>
        <v>22.57616342742535</v>
      </c>
      <c r="U55" s="25">
        <f t="shared" si="20"/>
        <v>17.306999345731487</v>
      </c>
      <c r="V55" s="25">
        <f t="shared" si="20"/>
        <v>13.279434479507401</v>
      </c>
      <c r="W55" s="25">
        <f t="shared" si="20"/>
        <v>24.267978214246366</v>
      </c>
      <c r="X55" s="25">
        <f t="shared" si="20"/>
        <v>19.760123401838683</v>
      </c>
      <c r="Y55" s="25">
        <f t="shared" si="20"/>
        <v>14.353156618538094</v>
      </c>
      <c r="Z55" s="25">
        <f t="shared" si="20"/>
        <v>12.393000839939603</v>
      </c>
      <c r="AA55" s="21"/>
      <c r="AB55" s="21"/>
      <c r="AC55" s="21"/>
      <c r="AD55" s="21"/>
      <c r="AE55" s="21"/>
    </row>
    <row r="56" spans="1:31" ht="12">
      <c r="A56" s="15" t="s">
        <v>112</v>
      </c>
      <c r="B56" s="25">
        <v>17.349347832328778</v>
      </c>
      <c r="C56" s="25">
        <v>17.787760298302008</v>
      </c>
      <c r="D56" s="25">
        <v>17.676003276787785</v>
      </c>
      <c r="E56" s="25">
        <v>17.579971019491442</v>
      </c>
      <c r="F56" s="25">
        <v>17.811978799962837</v>
      </c>
      <c r="G56" s="25">
        <v>17.740237743878374</v>
      </c>
      <c r="H56" s="25">
        <v>16.163075955977558</v>
      </c>
      <c r="I56" s="25">
        <v>17.279846834749243</v>
      </c>
      <c r="J56" s="25">
        <v>16.939902470720966</v>
      </c>
      <c r="K56" s="25">
        <v>17.57417043896546</v>
      </c>
      <c r="L56" s="25">
        <v>17.888511924101326</v>
      </c>
      <c r="M56" s="25">
        <v>18.388532619467373</v>
      </c>
      <c r="N56" s="25">
        <v>18.319683937371273</v>
      </c>
      <c r="O56" s="25">
        <v>17.562513819738278</v>
      </c>
      <c r="P56" s="25">
        <v>19.967241669913953</v>
      </c>
      <c r="Q56" s="25">
        <v>20.065485593849218</v>
      </c>
      <c r="R56" s="25">
        <v>17.460327340490558</v>
      </c>
      <c r="S56" s="25">
        <v>18.356188704918385</v>
      </c>
      <c r="T56" s="25">
        <v>16.871315428131005</v>
      </c>
      <c r="U56" s="25">
        <v>18.526284950946472</v>
      </c>
      <c r="V56" s="25">
        <v>20.132511912120286</v>
      </c>
      <c r="W56" s="25">
        <v>17.844641424985383</v>
      </c>
      <c r="X56" s="25">
        <v>18.681173935828337</v>
      </c>
      <c r="Y56" s="25">
        <v>17.85529773095577</v>
      </c>
      <c r="Z56" s="25">
        <v>18.244101099950317</v>
      </c>
      <c r="AA56" s="21"/>
      <c r="AB56" s="21"/>
      <c r="AC56" s="21"/>
      <c r="AD56" s="21"/>
      <c r="AE56" s="21"/>
    </row>
    <row r="57" spans="1:31" ht="12">
      <c r="A57" s="15" t="s">
        <v>113</v>
      </c>
      <c r="B57" s="25">
        <v>40.87988835588963</v>
      </c>
      <c r="C57" s="25">
        <v>21.90822046067096</v>
      </c>
      <c r="D57" s="25">
        <v>24.384780503937417</v>
      </c>
      <c r="E57" s="25">
        <v>28.632886688749448</v>
      </c>
      <c r="F57" s="25">
        <v>22.59454821886103</v>
      </c>
      <c r="G57" s="25">
        <v>32.33973059228129</v>
      </c>
      <c r="H57" s="25">
        <v>30.602534440351</v>
      </c>
      <c r="I57" s="25">
        <v>24.105854135638104</v>
      </c>
      <c r="J57" s="25">
        <v>35.65543900007876</v>
      </c>
      <c r="K57" s="25">
        <v>32.04506955501827</v>
      </c>
      <c r="L57" s="25">
        <v>28.771078126165698</v>
      </c>
      <c r="M57" s="25">
        <v>30.622073022295197</v>
      </c>
      <c r="N57" s="25">
        <v>13.225660755908734</v>
      </c>
      <c r="O57" s="25">
        <v>28.66463365610678</v>
      </c>
      <c r="P57" s="25">
        <v>18.58307555494563</v>
      </c>
      <c r="Q57" s="25">
        <v>21.886294997773994</v>
      </c>
      <c r="R57" s="25">
        <v>27.187818082950393</v>
      </c>
      <c r="S57" s="25">
        <v>21.51104793545484</v>
      </c>
      <c r="T57" s="25">
        <v>26.30873598460252</v>
      </c>
      <c r="U57" s="25">
        <v>13.892659365647477</v>
      </c>
      <c r="V57" s="25">
        <v>24.184674951103133</v>
      </c>
      <c r="W57" s="25">
        <v>18.98504948117107</v>
      </c>
      <c r="X57" s="25">
        <v>21.46571161455252</v>
      </c>
      <c r="Y57" s="25">
        <v>24.877090420180977</v>
      </c>
      <c r="Z57" s="25">
        <v>22.708017867247918</v>
      </c>
      <c r="AA57" s="21"/>
      <c r="AB57" s="21"/>
      <c r="AC57" s="21"/>
      <c r="AD57" s="21"/>
      <c r="AE57" s="21"/>
    </row>
    <row r="58" spans="1:31" ht="12">
      <c r="A58" s="15" t="s">
        <v>114</v>
      </c>
      <c r="B58" s="25">
        <v>19.399510683682085</v>
      </c>
      <c r="C58" s="25">
        <v>37.3722877889101</v>
      </c>
      <c r="D58" s="25">
        <v>35.43436795734185</v>
      </c>
      <c r="E58" s="25">
        <v>30.06720562038385</v>
      </c>
      <c r="F58" s="25">
        <v>36.70404640297137</v>
      </c>
      <c r="G58" s="25">
        <v>27.3953542713775</v>
      </c>
      <c r="H58" s="25">
        <v>30.175090416028983</v>
      </c>
      <c r="I58" s="25">
        <v>36.41556039993765</v>
      </c>
      <c r="J58" s="25">
        <v>19.346661467199212</v>
      </c>
      <c r="K58" s="25">
        <v>20.377339285239046</v>
      </c>
      <c r="L58" s="25">
        <v>26.30258880839613</v>
      </c>
      <c r="M58" s="25">
        <v>29.025342938022636</v>
      </c>
      <c r="N58" s="25">
        <v>34.835961799832354</v>
      </c>
      <c r="O58" s="25">
        <v>21.93062405874611</v>
      </c>
      <c r="P58" s="25">
        <v>32.21156884421865</v>
      </c>
      <c r="Q58" s="25">
        <v>20.4914928164623</v>
      </c>
      <c r="R58" s="25">
        <v>16.9807470197117</v>
      </c>
      <c r="S58" s="25">
        <v>24.50139995516478</v>
      </c>
      <c r="T58" s="25">
        <v>16.113356467962042</v>
      </c>
      <c r="U58" s="25">
        <v>32.016696870443305</v>
      </c>
      <c r="V58" s="25">
        <v>22.552003776569073</v>
      </c>
      <c r="W58" s="25">
        <v>14.740961994843712</v>
      </c>
      <c r="X58" s="25">
        <v>14.829903232213482</v>
      </c>
      <c r="Y58" s="25">
        <v>10.229747845845274</v>
      </c>
      <c r="Z58" s="25">
        <v>13.3221671745601</v>
      </c>
      <c r="AA58" s="21"/>
      <c r="AB58" s="21"/>
      <c r="AC58" s="21"/>
      <c r="AD58" s="21"/>
      <c r="AE58" s="21"/>
    </row>
    <row r="59" spans="1:31" ht="12">
      <c r="A59" s="1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1"/>
      <c r="AB59" s="21"/>
      <c r="AC59" s="21"/>
      <c r="AD59" s="21"/>
      <c r="AE59" s="21"/>
    </row>
    <row r="60" spans="1:31" ht="12">
      <c r="A60" s="15" t="s">
        <v>115</v>
      </c>
      <c r="B60" s="25">
        <v>30.109953919499645</v>
      </c>
      <c r="C60" s="25">
        <v>15.877598931317106</v>
      </c>
      <c r="D60" s="25">
        <v>18.413292801457807</v>
      </c>
      <c r="E60" s="25">
        <v>21.025469928740414</v>
      </c>
      <c r="F60" s="25">
        <v>16.39496193101836</v>
      </c>
      <c r="G60" s="25">
        <v>22.76629890325453</v>
      </c>
      <c r="H60" s="25">
        <v>22.086779328605466</v>
      </c>
      <c r="I60" s="25">
        <v>18.7640273309207</v>
      </c>
      <c r="J60" s="25">
        <v>24.014308664567956</v>
      </c>
      <c r="K60" s="25">
        <v>20.57276826534841</v>
      </c>
      <c r="L60" s="25">
        <v>20.597667723201873</v>
      </c>
      <c r="M60" s="25">
        <v>19.76515046547039</v>
      </c>
      <c r="N60" s="25">
        <v>10.500975941411799</v>
      </c>
      <c r="O60" s="25">
        <v>17.956904242850364</v>
      </c>
      <c r="P60" s="25">
        <v>13.977714076904292</v>
      </c>
      <c r="Q60" s="25">
        <v>16.29612817289667</v>
      </c>
      <c r="R60" s="25">
        <v>20.45942999778798</v>
      </c>
      <c r="S60" s="25">
        <v>17.56222493872058</v>
      </c>
      <c r="T60" s="25">
        <v>17.70674544549115</v>
      </c>
      <c r="U60" s="25">
        <v>12.988063854839218</v>
      </c>
      <c r="V60" s="25">
        <v>19.260560585062617</v>
      </c>
      <c r="W60" s="25">
        <v>16.275672783922573</v>
      </c>
      <c r="X60" s="25">
        <v>19.802023177252785</v>
      </c>
      <c r="Y60" s="25">
        <v>23.342037659206806</v>
      </c>
      <c r="Z60" s="25">
        <v>22.59579958808829</v>
      </c>
      <c r="AA60" s="21"/>
      <c r="AB60" s="21"/>
      <c r="AC60" s="21"/>
      <c r="AD60" s="21"/>
      <c r="AE60" s="21"/>
    </row>
    <row r="61" spans="1:31" ht="12">
      <c r="A61" s="15" t="s">
        <v>116</v>
      </c>
      <c r="B61" s="25">
        <v>19.235937558950305</v>
      </c>
      <c r="C61" s="25">
        <v>14.820881650611671</v>
      </c>
      <c r="D61" s="25">
        <v>14.659558063551062</v>
      </c>
      <c r="E61" s="25">
        <v>16.239522679801624</v>
      </c>
      <c r="F61" s="25">
        <v>14.995709915723213</v>
      </c>
      <c r="G61" s="25">
        <v>18.29581884679921</v>
      </c>
      <c r="H61" s="25">
        <v>16.442411953715588</v>
      </c>
      <c r="I61" s="25">
        <v>13.813017108658254</v>
      </c>
      <c r="J61" s="25">
        <v>19.979748656067198</v>
      </c>
      <c r="K61" s="25">
        <v>20.171625579221583</v>
      </c>
      <c r="L61" s="25">
        <v>16.976176084179393</v>
      </c>
      <c r="M61" s="25">
        <v>19.968699784856526</v>
      </c>
      <c r="N61" s="25">
        <v>11.836486938101</v>
      </c>
      <c r="O61" s="25">
        <v>19.430708243413207</v>
      </c>
      <c r="P61" s="25">
        <v>14.508583786051975</v>
      </c>
      <c r="Q61" s="25">
        <v>15.512662593956302</v>
      </c>
      <c r="R61" s="25">
        <v>15.292384577996145</v>
      </c>
      <c r="S61" s="25">
        <v>12.948130550400435</v>
      </c>
      <c r="T61" s="25">
        <v>16.946487378174346</v>
      </c>
      <c r="U61" s="25">
        <v>10.000412897175531</v>
      </c>
      <c r="V61" s="25">
        <v>14.80804847070843</v>
      </c>
      <c r="W61" s="25">
        <v>11.444230632832603</v>
      </c>
      <c r="X61" s="25">
        <v>10.732662214366593</v>
      </c>
      <c r="Y61" s="25">
        <v>10.14700562292539</v>
      </c>
      <c r="Z61" s="25">
        <v>8.88745695131501</v>
      </c>
      <c r="AA61" s="21"/>
      <c r="AB61" s="21"/>
      <c r="AC61" s="21"/>
      <c r="AD61" s="21"/>
      <c r="AE61" s="21"/>
    </row>
    <row r="62" spans="1:31" ht="12">
      <c r="A62" s="1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1"/>
      <c r="AB62" s="21"/>
      <c r="AC62" s="21"/>
      <c r="AD62" s="21"/>
      <c r="AE62" s="21"/>
    </row>
    <row r="63" spans="1:31" ht="12">
      <c r="A63" s="15" t="s">
        <v>74</v>
      </c>
      <c r="B63" s="25">
        <v>92.28991500472851</v>
      </c>
      <c r="C63" s="25">
        <v>95.5975718207136</v>
      </c>
      <c r="D63" s="25">
        <v>91.229662554229</v>
      </c>
      <c r="E63" s="25">
        <v>92.22305319480994</v>
      </c>
      <c r="F63" s="25">
        <v>89.92263631157066</v>
      </c>
      <c r="G63" s="25">
        <v>94.59003362191332</v>
      </c>
      <c r="H63" s="25">
        <v>94.02628738008458</v>
      </c>
      <c r="I63" s="25">
        <v>91.32226714274258</v>
      </c>
      <c r="J63" s="25">
        <v>90.24230362796331</v>
      </c>
      <c r="K63" s="25">
        <v>93.68808922902224</v>
      </c>
      <c r="L63" s="25">
        <v>87.20443102378896</v>
      </c>
      <c r="M63" s="25">
        <v>90.69353155509125</v>
      </c>
      <c r="N63" s="25">
        <v>99.4733103233728</v>
      </c>
      <c r="O63" s="25">
        <v>84.01971669910512</v>
      </c>
      <c r="P63" s="25">
        <v>70.4731986490421</v>
      </c>
      <c r="Q63" s="25">
        <v>87.82304016115144</v>
      </c>
      <c r="R63" s="25">
        <v>81.40503806180453</v>
      </c>
      <c r="S63" s="25">
        <v>77.89594521650591</v>
      </c>
      <c r="T63" s="25">
        <v>84.05816843800918</v>
      </c>
      <c r="U63" s="25">
        <v>77.20740538941217</v>
      </c>
      <c r="V63" s="25">
        <v>81.99431651777111</v>
      </c>
      <c r="W63" s="25">
        <v>75.78809829354448</v>
      </c>
      <c r="X63" s="25">
        <v>66.64473774267493</v>
      </c>
      <c r="Y63" s="25">
        <v>85.17233130389823</v>
      </c>
      <c r="Z63" s="25">
        <v>70.17308285963799</v>
      </c>
      <c r="AA63" s="21"/>
      <c r="AB63" s="21"/>
      <c r="AC63" s="21"/>
      <c r="AD63" s="21"/>
      <c r="AE63" s="21"/>
    </row>
    <row r="64" spans="1:31" ht="12">
      <c r="A64" s="15" t="s">
        <v>75</v>
      </c>
      <c r="B64" s="25">
        <v>67.04416561675804</v>
      </c>
      <c r="C64" s="25">
        <v>58.138370560300736</v>
      </c>
      <c r="D64" s="25">
        <v>61.85752148468337</v>
      </c>
      <c r="E64" s="25">
        <v>62.59414809649543</v>
      </c>
      <c r="F64" s="25">
        <v>58.63981964472035</v>
      </c>
      <c r="G64" s="25">
        <v>61.613328240713194</v>
      </c>
      <c r="H64" s="25">
        <v>63.27942372732702</v>
      </c>
      <c r="I64" s="25">
        <v>63.59760157591159</v>
      </c>
      <c r="J64" s="25">
        <v>60.402378536511094</v>
      </c>
      <c r="K64" s="25">
        <v>56.49427225799255</v>
      </c>
      <c r="L64" s="25">
        <v>60.382945086661586</v>
      </c>
      <c r="M64" s="25">
        <v>55.57322758934436</v>
      </c>
      <c r="N64" s="25">
        <v>51.00978740338642</v>
      </c>
      <c r="O64" s="25">
        <v>51.556350238877776</v>
      </c>
      <c r="P64" s="25">
        <v>51.209651748511085</v>
      </c>
      <c r="Q64" s="25">
        <v>50.00983945210906</v>
      </c>
      <c r="R64" s="25">
        <v>52.823308928055745</v>
      </c>
      <c r="S64" s="25">
        <v>53.5527613647808</v>
      </c>
      <c r="T64" s="25">
        <v>47.136971198924414</v>
      </c>
      <c r="U64" s="25">
        <v>52.88814230627965</v>
      </c>
      <c r="V64" s="25">
        <v>51.95120908848978</v>
      </c>
      <c r="W64" s="25">
        <v>47.97654939354225</v>
      </c>
      <c r="X64" s="25">
        <v>52.6871848301353</v>
      </c>
      <c r="Y64" s="25">
        <v>51.10815321951726</v>
      </c>
      <c r="Z64" s="25">
        <v>52.77383922508627</v>
      </c>
      <c r="AA64" s="21"/>
      <c r="AB64" s="21"/>
      <c r="AC64" s="21"/>
      <c r="AD64" s="21"/>
      <c r="AE64" s="21"/>
    </row>
    <row r="65" ht="12">
      <c r="A65" s="15" t="s">
        <v>126</v>
      </c>
    </row>
    <row r="66" spans="1:4" ht="12">
      <c r="A66" s="17"/>
      <c r="B66" s="15"/>
      <c r="D66" s="16"/>
    </row>
    <row r="67" spans="1:4" ht="12">
      <c r="A67" s="17"/>
      <c r="B67" s="15"/>
      <c r="D67" s="16"/>
    </row>
    <row r="68" spans="1:4" ht="12">
      <c r="A68" s="17"/>
      <c r="B68" s="15"/>
      <c r="D68" s="16"/>
    </row>
    <row r="69" spans="1:4" ht="12">
      <c r="A69" s="17"/>
      <c r="B69" s="15"/>
      <c r="D69" s="16"/>
    </row>
    <row r="70" spans="1:4" ht="12">
      <c r="A70" s="17"/>
      <c r="B70" s="15"/>
      <c r="D70" s="16"/>
    </row>
    <row r="71" spans="1:4" ht="12">
      <c r="A71" s="17"/>
      <c r="B71" s="15"/>
      <c r="D71" s="16"/>
    </row>
    <row r="72" spans="1:4" ht="12">
      <c r="A72" s="17"/>
      <c r="B72" s="15"/>
      <c r="D72" s="16"/>
    </row>
    <row r="73" spans="1:4" ht="12">
      <c r="A73" s="17"/>
      <c r="B73" s="15"/>
      <c r="D73" s="16"/>
    </row>
    <row r="74" spans="1:4" ht="12">
      <c r="A74" s="17"/>
      <c r="B74" s="15"/>
      <c r="D74" s="16"/>
    </row>
    <row r="75" spans="1:4" ht="12">
      <c r="A75" s="17"/>
      <c r="B75" s="15"/>
      <c r="D75" s="16"/>
    </row>
    <row r="76" spans="2:4" ht="12">
      <c r="B76" s="15"/>
      <c r="D76" s="16"/>
    </row>
    <row r="77" spans="1:26" ht="12">
      <c r="A77" t="s">
        <v>14</v>
      </c>
      <c r="B77">
        <v>0.24</v>
      </c>
      <c r="C77">
        <v>0.4</v>
      </c>
      <c r="D77">
        <v>0.41</v>
      </c>
      <c r="E77">
        <v>0.42</v>
      </c>
      <c r="F77">
        <v>0.45</v>
      </c>
      <c r="G77">
        <v>0.445</v>
      </c>
      <c r="H77">
        <v>0.5</v>
      </c>
      <c r="I77">
        <v>0.555</v>
      </c>
      <c r="J77">
        <v>0.695</v>
      </c>
      <c r="K77">
        <v>0.705</v>
      </c>
      <c r="L77">
        <v>0.89</v>
      </c>
      <c r="M77">
        <v>0.965</v>
      </c>
      <c r="N77">
        <v>2.76</v>
      </c>
      <c r="O77">
        <v>3.14</v>
      </c>
      <c r="P77">
        <v>4.705</v>
      </c>
      <c r="Q77">
        <v>6.705</v>
      </c>
      <c r="R77">
        <v>8.635</v>
      </c>
      <c r="S77">
        <v>8.87</v>
      </c>
      <c r="T77">
        <v>9.015</v>
      </c>
      <c r="U77">
        <v>9.14</v>
      </c>
      <c r="V77">
        <v>9.99</v>
      </c>
      <c r="W77">
        <v>12.226666666666667</v>
      </c>
      <c r="X77">
        <v>12.64</v>
      </c>
      <c r="Y77">
        <v>16.243333333333336</v>
      </c>
      <c r="Z77">
        <v>16.88</v>
      </c>
    </row>
    <row r="78" spans="1:26" ht="12">
      <c r="A78" t="s">
        <v>14</v>
      </c>
      <c r="B78">
        <v>0.24</v>
      </c>
      <c r="C78">
        <v>0.4</v>
      </c>
      <c r="D78">
        <v>0.41</v>
      </c>
      <c r="E78">
        <v>0.42</v>
      </c>
      <c r="F78">
        <v>0.45</v>
      </c>
      <c r="G78">
        <v>0.445</v>
      </c>
      <c r="H78">
        <v>0.5</v>
      </c>
      <c r="I78">
        <v>0.555</v>
      </c>
      <c r="J78">
        <v>0.695</v>
      </c>
      <c r="K78">
        <v>0.705</v>
      </c>
      <c r="L78">
        <v>0.89</v>
      </c>
      <c r="M78">
        <v>0.965</v>
      </c>
      <c r="N78">
        <v>2.76</v>
      </c>
      <c r="O78">
        <v>3.14</v>
      </c>
      <c r="P78">
        <v>4.705</v>
      </c>
      <c r="Q78">
        <v>6.705</v>
      </c>
      <c r="R78">
        <v>8.635</v>
      </c>
      <c r="S78">
        <v>8.87</v>
      </c>
      <c r="T78">
        <v>9.015</v>
      </c>
      <c r="U78">
        <v>9.14</v>
      </c>
      <c r="V78">
        <v>9.99</v>
      </c>
      <c r="W78">
        <v>12.226666666666667</v>
      </c>
      <c r="X78">
        <v>12.64</v>
      </c>
      <c r="Y78">
        <v>16.243333333333336</v>
      </c>
      <c r="Z78">
        <v>16.88</v>
      </c>
    </row>
    <row r="79" spans="1:26" ht="12">
      <c r="A79" t="s">
        <v>17</v>
      </c>
      <c r="B79">
        <v>16.32</v>
      </c>
      <c r="C79">
        <v>21.82</v>
      </c>
      <c r="D79">
        <v>20.115</v>
      </c>
      <c r="E79">
        <v>18.77</v>
      </c>
      <c r="F79">
        <v>21.5</v>
      </c>
      <c r="G79">
        <v>19.38</v>
      </c>
      <c r="H79">
        <v>18.93</v>
      </c>
      <c r="I79">
        <v>19.32</v>
      </c>
      <c r="J79">
        <v>18.09</v>
      </c>
      <c r="K79">
        <v>19.15</v>
      </c>
      <c r="L79">
        <v>18.9</v>
      </c>
      <c r="M79">
        <v>22.58</v>
      </c>
      <c r="N79">
        <v>22.65</v>
      </c>
      <c r="O79">
        <v>21.515</v>
      </c>
      <c r="P79">
        <v>24.1</v>
      </c>
      <c r="Q79">
        <v>21.65</v>
      </c>
      <c r="R79">
        <v>21.405</v>
      </c>
      <c r="S79">
        <v>22.65</v>
      </c>
      <c r="T79">
        <v>23.21</v>
      </c>
      <c r="U79">
        <v>24.025</v>
      </c>
      <c r="V79">
        <v>24.356666666666666</v>
      </c>
      <c r="W79">
        <v>21.816666666666666</v>
      </c>
      <c r="X79">
        <v>21.05</v>
      </c>
      <c r="Y79">
        <v>22.663333333333338</v>
      </c>
      <c r="Z79">
        <v>22.955</v>
      </c>
    </row>
    <row r="80" spans="1:13" ht="12">
      <c r="A80" t="s">
        <v>89</v>
      </c>
      <c r="B80">
        <f>B78</f>
        <v>0.24</v>
      </c>
      <c r="C80">
        <f aca="true" t="shared" si="21" ref="C80:M80">C78</f>
        <v>0.4</v>
      </c>
      <c r="D80">
        <f t="shared" si="21"/>
        <v>0.41</v>
      </c>
      <c r="E80">
        <f t="shared" si="21"/>
        <v>0.42</v>
      </c>
      <c r="F80">
        <f t="shared" si="21"/>
        <v>0.45</v>
      </c>
      <c r="G80">
        <f t="shared" si="21"/>
        <v>0.445</v>
      </c>
      <c r="H80">
        <f t="shared" si="21"/>
        <v>0.5</v>
      </c>
      <c r="I80">
        <f t="shared" si="21"/>
        <v>0.555</v>
      </c>
      <c r="J80">
        <f t="shared" si="21"/>
        <v>0.695</v>
      </c>
      <c r="K80">
        <f t="shared" si="21"/>
        <v>0.705</v>
      </c>
      <c r="L80">
        <f t="shared" si="21"/>
        <v>0.89</v>
      </c>
      <c r="M80">
        <f t="shared" si="21"/>
        <v>0.965</v>
      </c>
    </row>
    <row r="81" spans="1:15" ht="12">
      <c r="A81" t="s">
        <v>131</v>
      </c>
      <c r="N81">
        <f>N78</f>
        <v>2.76</v>
      </c>
      <c r="O81">
        <f>O78</f>
        <v>3.14</v>
      </c>
    </row>
    <row r="82" spans="1:17" ht="12">
      <c r="A82" t="s">
        <v>132</v>
      </c>
      <c r="P82">
        <f>P78</f>
        <v>4.705</v>
      </c>
      <c r="Q82">
        <f>Q78</f>
        <v>6.705</v>
      </c>
    </row>
    <row r="83" spans="1:26" ht="12">
      <c r="A83" t="s">
        <v>133</v>
      </c>
      <c r="R83">
        <f>R78</f>
        <v>8.635</v>
      </c>
      <c r="S83">
        <f aca="true" t="shared" si="22" ref="S83:Z83">S78</f>
        <v>8.87</v>
      </c>
      <c r="T83">
        <f t="shared" si="22"/>
        <v>9.015</v>
      </c>
      <c r="U83">
        <f t="shared" si="22"/>
        <v>9.14</v>
      </c>
      <c r="V83">
        <f t="shared" si="22"/>
        <v>9.99</v>
      </c>
      <c r="W83">
        <f t="shared" si="22"/>
        <v>12.226666666666667</v>
      </c>
      <c r="X83">
        <f t="shared" si="22"/>
        <v>12.64</v>
      </c>
      <c r="Y83">
        <f t="shared" si="22"/>
        <v>16.243333333333336</v>
      </c>
      <c r="Z83">
        <f t="shared" si="22"/>
        <v>16.88</v>
      </c>
    </row>
    <row r="110" spans="1:26" ht="12">
      <c r="A110" t="s">
        <v>14</v>
      </c>
      <c r="B110">
        <v>0.24</v>
      </c>
      <c r="C110">
        <v>0.4</v>
      </c>
      <c r="D110">
        <v>0.41</v>
      </c>
      <c r="E110">
        <v>0.42</v>
      </c>
      <c r="F110">
        <v>0.45</v>
      </c>
      <c r="G110">
        <v>0.445</v>
      </c>
      <c r="H110">
        <v>0.5</v>
      </c>
      <c r="I110">
        <v>0.555</v>
      </c>
      <c r="J110">
        <v>0.695</v>
      </c>
      <c r="K110">
        <v>0.705</v>
      </c>
      <c r="L110">
        <v>0.89</v>
      </c>
      <c r="M110">
        <v>0.965</v>
      </c>
      <c r="N110">
        <v>2.76</v>
      </c>
      <c r="O110">
        <v>3.14</v>
      </c>
      <c r="P110">
        <v>4.705</v>
      </c>
      <c r="Q110">
        <v>6.705</v>
      </c>
      <c r="R110">
        <v>8.635</v>
      </c>
      <c r="S110">
        <v>8.87</v>
      </c>
      <c r="T110">
        <v>9.015</v>
      </c>
      <c r="U110">
        <v>9.14</v>
      </c>
      <c r="V110">
        <v>9.99</v>
      </c>
      <c r="W110">
        <v>12.226666666666667</v>
      </c>
      <c r="X110">
        <v>12.64</v>
      </c>
      <c r="Y110">
        <v>16.243333333333336</v>
      </c>
      <c r="Z110">
        <v>16.88</v>
      </c>
    </row>
    <row r="111" spans="1:26" ht="12">
      <c r="A111" t="s">
        <v>31</v>
      </c>
      <c r="B111">
        <v>1.795</v>
      </c>
      <c r="C111">
        <v>3.03</v>
      </c>
      <c r="D111">
        <v>2.59</v>
      </c>
      <c r="E111">
        <v>3.305</v>
      </c>
      <c r="F111">
        <v>4</v>
      </c>
      <c r="G111">
        <v>2.345</v>
      </c>
      <c r="H111">
        <v>4.27</v>
      </c>
      <c r="I111">
        <v>9.3</v>
      </c>
      <c r="J111">
        <v>24.75</v>
      </c>
      <c r="K111">
        <v>5.19</v>
      </c>
      <c r="L111">
        <v>14.4</v>
      </c>
      <c r="M111">
        <v>26.55</v>
      </c>
      <c r="N111">
        <v>39.1</v>
      </c>
      <c r="O111">
        <v>41.6</v>
      </c>
      <c r="P111">
        <v>29.25</v>
      </c>
      <c r="Q111">
        <v>16.82</v>
      </c>
      <c r="R111">
        <v>20.05</v>
      </c>
      <c r="S111">
        <v>19.9</v>
      </c>
      <c r="T111">
        <v>21.8</v>
      </c>
      <c r="U111">
        <v>21.1</v>
      </c>
      <c r="V111">
        <v>13.666666666666666</v>
      </c>
      <c r="W111">
        <v>45.46666666666667</v>
      </c>
      <c r="X111">
        <v>64.1</v>
      </c>
      <c r="Y111">
        <v>51.73333333333333</v>
      </c>
      <c r="Z111">
        <v>36.85</v>
      </c>
    </row>
    <row r="112" spans="1:26" ht="12">
      <c r="A112" t="s">
        <v>17</v>
      </c>
      <c r="B112">
        <v>16.32</v>
      </c>
      <c r="C112">
        <v>21.82</v>
      </c>
      <c r="D112">
        <v>20.115</v>
      </c>
      <c r="E112">
        <v>18.77</v>
      </c>
      <c r="F112">
        <v>21.5</v>
      </c>
      <c r="G112">
        <v>19.38</v>
      </c>
      <c r="H112">
        <v>18.93</v>
      </c>
      <c r="I112">
        <v>19.32</v>
      </c>
      <c r="J112">
        <v>18.09</v>
      </c>
      <c r="K112">
        <v>19.15</v>
      </c>
      <c r="L112">
        <v>18.9</v>
      </c>
      <c r="M112">
        <v>22.58</v>
      </c>
      <c r="N112">
        <v>22.65</v>
      </c>
      <c r="O112">
        <v>21.515</v>
      </c>
      <c r="P112">
        <v>24.1</v>
      </c>
      <c r="Q112">
        <v>21.65</v>
      </c>
      <c r="R112">
        <v>21.405</v>
      </c>
      <c r="S112">
        <v>22.65</v>
      </c>
      <c r="T112">
        <v>23.21</v>
      </c>
      <c r="U112">
        <v>24.025</v>
      </c>
      <c r="V112">
        <v>24.356666666666666</v>
      </c>
      <c r="W112">
        <v>21.816666666666666</v>
      </c>
      <c r="X112">
        <v>21.05</v>
      </c>
      <c r="Y112">
        <v>22.663333333333338</v>
      </c>
      <c r="Z112">
        <v>22.955</v>
      </c>
    </row>
    <row r="113" spans="1:13" ht="12">
      <c r="A113" t="s">
        <v>134</v>
      </c>
      <c r="B113">
        <f>B111</f>
        <v>1.795</v>
      </c>
      <c r="C113">
        <f aca="true" t="shared" si="23" ref="C113:M113">C111</f>
        <v>3.03</v>
      </c>
      <c r="D113">
        <f t="shared" si="23"/>
        <v>2.59</v>
      </c>
      <c r="E113">
        <f t="shared" si="23"/>
        <v>3.305</v>
      </c>
      <c r="F113">
        <f t="shared" si="23"/>
        <v>4</v>
      </c>
      <c r="G113">
        <f t="shared" si="23"/>
        <v>2.345</v>
      </c>
      <c r="H113">
        <f t="shared" si="23"/>
        <v>4.27</v>
      </c>
      <c r="I113">
        <f t="shared" si="23"/>
        <v>9.3</v>
      </c>
      <c r="J113">
        <f t="shared" si="23"/>
        <v>24.75</v>
      </c>
      <c r="K113">
        <f t="shared" si="23"/>
        <v>5.19</v>
      </c>
      <c r="L113">
        <f t="shared" si="23"/>
        <v>14.4</v>
      </c>
      <c r="M113">
        <f t="shared" si="23"/>
        <v>26.55</v>
      </c>
    </row>
    <row r="114" spans="1:15" ht="12">
      <c r="A114" t="s">
        <v>135</v>
      </c>
      <c r="N114">
        <f>N111</f>
        <v>39.1</v>
      </c>
      <c r="O114">
        <f>O111</f>
        <v>41.6</v>
      </c>
    </row>
    <row r="115" spans="1:17" ht="12">
      <c r="A115" t="s">
        <v>0</v>
      </c>
      <c r="P115">
        <f>P111</f>
        <v>29.25</v>
      </c>
      <c r="Q115">
        <f>Q111</f>
        <v>16.82</v>
      </c>
    </row>
    <row r="116" spans="1:26" ht="12">
      <c r="A116" t="s">
        <v>1</v>
      </c>
      <c r="R116">
        <f aca="true" t="shared" si="24" ref="R116:Z116">R111</f>
        <v>20.05</v>
      </c>
      <c r="S116">
        <f t="shared" si="24"/>
        <v>19.9</v>
      </c>
      <c r="T116">
        <f t="shared" si="24"/>
        <v>21.8</v>
      </c>
      <c r="U116">
        <f t="shared" si="24"/>
        <v>21.1</v>
      </c>
      <c r="V116">
        <f t="shared" si="24"/>
        <v>13.666666666666666</v>
      </c>
      <c r="W116">
        <f t="shared" si="24"/>
        <v>45.46666666666667</v>
      </c>
      <c r="X116">
        <f t="shared" si="24"/>
        <v>64.1</v>
      </c>
      <c r="Y116">
        <f t="shared" si="24"/>
        <v>51.73333333333333</v>
      </c>
      <c r="Z116">
        <f t="shared" si="24"/>
        <v>36.85</v>
      </c>
    </row>
  </sheetData>
  <printOptions/>
  <pageMargins left="0.75" right="0.75" top="1" bottom="1" header="0.5" footer="0.5"/>
  <pageSetup horizontalDpi="600" verticalDpi="600" orientation="portrait"/>
  <ignoredErrors>
    <ignoredError sqref="W31 B28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11.421875" defaultRowHeight="12.75"/>
  <cols>
    <col min="1" max="1" width="141.7109375" style="0" bestFit="1" customWidth="1"/>
  </cols>
  <sheetData>
    <row r="1" ht="12">
      <c r="A1" t="s">
        <v>9</v>
      </c>
    </row>
    <row r="2" ht="12">
      <c r="A2" t="s">
        <v>10</v>
      </c>
    </row>
    <row r="3" ht="12">
      <c r="A3" t="s">
        <v>11</v>
      </c>
    </row>
    <row r="4" ht="12">
      <c r="A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Brad Jolliff</cp:lastModifiedBy>
  <dcterms:created xsi:type="dcterms:W3CDTF">2000-05-25T05:04:28Z</dcterms:created>
  <dcterms:modified xsi:type="dcterms:W3CDTF">2011-01-25T20:16:37Z</dcterms:modified>
  <cp:category/>
  <cp:version/>
  <cp:contentType/>
  <cp:contentStatus/>
</cp:coreProperties>
</file>