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0" windowWidth="30040" windowHeight="16500" activeTab="0"/>
  </bookViews>
  <sheets>
    <sheet name="granulite_chem" sheetId="1" r:id="rId1"/>
    <sheet name="References" sheetId="2" r:id="rId2"/>
  </sheets>
  <definedNames/>
  <calcPr fullCalcOnLoad="1"/>
</workbook>
</file>

<file path=xl/sharedStrings.xml><?xml version="1.0" encoding="utf-8"?>
<sst xmlns="http://schemas.openxmlformats.org/spreadsheetml/2006/main" count="185" uniqueCount="134">
  <si>
    <t>Wänke H, Palme H, Kruse H, Baddenhausen H, Cendales M, Dreibus G, Hofmeister H, Jagoutz E, Palme C, Spettel B, Thacker R (1976) Chemistry of lunar highland rocks: A refined evaluation of the composition of the primary matter. Proc Lunar Sci Conf 7:3479-3499</t>
  </si>
  <si>
    <t>,39,1</t>
  </si>
  <si>
    <t>Blanchard DP, Jacobs JW, Brannon JC (1977) Chemistry of ANT-suite and felsite clasts from consortium breccia 73215 and of gabbroic anorthosite 79215. Proc Lunar Planet Sci 8:2507-2524</t>
  </si>
  <si>
    <t>Cohen BA, James OB, Taylor LA, Nazarov MA, Baruskova LD (2004) Lunar highland meteorite Dhofar 026 and Apollo sample 15418: Two strongly shocked, partially melted, granulitic breccias. Meteor Planet Sci 39(9):1419-1447</t>
  </si>
  <si>
    <t>Lindstrom MM, Lindstrom DJ (1986) Lunar granulites and their precursor anorthositic norites of the early lunar crust. Proc Lunar Planet Sci Conf 16th in J Geophys Res 91:D263-D276</t>
  </si>
  <si>
    <t>Lindstrom MM, Nava DF, Lindstrom DJ, Winzer SR, Lum RKL, Schuhmann PJ, Schuhmann S, Philpotts JA (1977) Geochemical studies of the white breccia boulders at North Ray Crater, Descartes region of the lunar highlands. Proc Lunar Sci Conf 8:2137-2151</t>
  </si>
  <si>
    <t>Hubbard NJ, Shih C-Y, Rhodes JM, Wiesmann H, Bansal BM (1974) The chemical definition and interpretation of rock types returned from the non-mare regions of the moon. Proc Lunar Planet Sci 5th:1227-1246</t>
  </si>
  <si>
    <t>Palme H, Baddenhausen H, Blum K, Cendales M, Dreibus G, Hofmeister H, Kruse H, Palme C, Spettel B, Vilczek E, Wänke H, Kurat G (1978) New data on lunar samples and achondrites and a comparison of the least fractionated samples from the Earth, Moon, and the eucrite parent body. Proc Lunar Planet Sci Conf 9th:25-57</t>
  </si>
  <si>
    <t>Blanchard DP, Korotev RL, Brannon JC, Jacobs JW, Haskin LA, Reid AM, Donaldson CH, Brown RW (1975) A geochemical and petrographic study of 1-2 mm fines from Apollo 17. Proc Lunar Planet Sci 6:2321-2341</t>
  </si>
  <si>
    <t>Higuchi H, Morgan JW (1975) Ancient meteoritic component in Apollo 17 boulders. Proc Lunar Planet Sci 6:1625-1651</t>
  </si>
  <si>
    <t>Jolliff BL, Rockow KM, Korotev RL, Haskin LA (1996) Lithologic distribution and geologic history of the Apollo 17 site: The record in soils and small rock particles from the highland massifs. Meteor Planet Sci 31:116-145</t>
  </si>
  <si>
    <t>Warren PH, Wasson JT (1978) Compositional-petrographic investigation of pristine nonmare rocks. Proc Lunar Planet Sci Conf 9:185-217</t>
  </si>
  <si>
    <t>LSPET (1973) Apollo 17 lunar samples: Chemical and petrographic description. Science 182:659-680</t>
  </si>
  <si>
    <t>Laul JC, Hill DW, Schmitt RA (1974) Chemical studies of Apollo 16 and 17 samples. Proc Lunar Planet Sci 5:1047-1066</t>
  </si>
  <si>
    <t>76230/5</t>
  </si>
  <si>
    <t>,51a</t>
  </si>
  <si>
    <t>Sawdust</t>
  </si>
  <si>
    <t>,8a</t>
  </si>
  <si>
    <t>,3</t>
  </si>
  <si>
    <t>,33A</t>
  </si>
  <si>
    <t>,56</t>
  </si>
  <si>
    <t>,43</t>
  </si>
  <si>
    <t>,76</t>
  </si>
  <si>
    <t>,36</t>
  </si>
  <si>
    <t>,5</t>
  </si>
  <si>
    <t>,2</t>
  </si>
  <si>
    <t>,57</t>
  </si>
  <si>
    <t>,127</t>
  </si>
  <si>
    <t>wt.%</t>
  </si>
  <si>
    <r>
      <t>SiO</t>
    </r>
    <r>
      <rPr>
        <vertAlign val="subscript"/>
        <sz val="8"/>
        <rFont val="Times New Roman"/>
        <family val="1"/>
      </rPr>
      <t>2</t>
    </r>
  </si>
  <si>
    <r>
      <t>TiO</t>
    </r>
    <r>
      <rPr>
        <vertAlign val="subscript"/>
        <sz val="8"/>
        <rFont val="Times New Roman"/>
        <family val="1"/>
      </rPr>
      <t>2</t>
    </r>
  </si>
  <si>
    <r>
      <t>Al</t>
    </r>
    <r>
      <rPr>
        <vertAlign val="subscript"/>
        <sz val="8"/>
        <rFont val="Times New Roman"/>
        <family val="1"/>
      </rPr>
      <t>2</t>
    </r>
    <r>
      <rPr>
        <sz val="8"/>
        <rFont val="Times New Roman"/>
        <family val="1"/>
      </rPr>
      <t>O</t>
    </r>
    <r>
      <rPr>
        <vertAlign val="subscript"/>
        <sz val="8"/>
        <rFont val="Times New Roman"/>
        <family val="1"/>
      </rPr>
      <t>3</t>
    </r>
  </si>
  <si>
    <r>
      <t>Cr</t>
    </r>
    <r>
      <rPr>
        <vertAlign val="subscript"/>
        <sz val="8"/>
        <rFont val="Times New Roman"/>
        <family val="1"/>
      </rPr>
      <t>2</t>
    </r>
    <r>
      <rPr>
        <sz val="8"/>
        <rFont val="Times New Roman"/>
        <family val="1"/>
      </rPr>
      <t>O</t>
    </r>
    <r>
      <rPr>
        <vertAlign val="subscript"/>
        <sz val="8"/>
        <rFont val="Times New Roman"/>
        <family val="1"/>
      </rPr>
      <t>3</t>
    </r>
  </si>
  <si>
    <t>FeO</t>
  </si>
  <si>
    <t>MnO</t>
  </si>
  <si>
    <t>MgO</t>
  </si>
  <si>
    <t>CaO</t>
  </si>
  <si>
    <r>
      <t>Na</t>
    </r>
    <r>
      <rPr>
        <vertAlign val="subscript"/>
        <sz val="8"/>
        <rFont val="Times New Roman"/>
        <family val="1"/>
      </rPr>
      <t>2</t>
    </r>
    <r>
      <rPr>
        <sz val="8"/>
        <rFont val="Times New Roman"/>
        <family val="1"/>
      </rPr>
      <t>O</t>
    </r>
  </si>
  <si>
    <r>
      <t>K</t>
    </r>
    <r>
      <rPr>
        <vertAlign val="subscript"/>
        <sz val="8"/>
        <rFont val="Times New Roman"/>
        <family val="1"/>
      </rPr>
      <t>2</t>
    </r>
    <r>
      <rPr>
        <sz val="8"/>
        <rFont val="Times New Roman"/>
        <family val="1"/>
      </rPr>
      <t>O</t>
    </r>
  </si>
  <si>
    <r>
      <t>P</t>
    </r>
    <r>
      <rPr>
        <vertAlign val="subscript"/>
        <sz val="8"/>
        <rFont val="Times New Roman"/>
        <family val="1"/>
      </rPr>
      <t>2</t>
    </r>
    <r>
      <rPr>
        <sz val="8"/>
        <rFont val="Times New Roman"/>
        <family val="1"/>
      </rPr>
      <t>O</t>
    </r>
    <r>
      <rPr>
        <vertAlign val="subscript"/>
        <sz val="8"/>
        <rFont val="Times New Roman"/>
        <family val="1"/>
      </rPr>
      <t>5</t>
    </r>
  </si>
  <si>
    <t>Sum</t>
  </si>
  <si>
    <t>ppm</t>
  </si>
  <si>
    <t>Sc</t>
  </si>
  <si>
    <t>V</t>
  </si>
  <si>
    <t>Co</t>
  </si>
  <si>
    <t>Ni</t>
  </si>
  <si>
    <t>Rb</t>
  </si>
  <si>
    <t>Sr</t>
  </si>
  <si>
    <t>Cs</t>
  </si>
  <si>
    <t>Ba</t>
  </si>
  <si>
    <t>La</t>
  </si>
  <si>
    <t>Ce</t>
  </si>
  <si>
    <t>Nd</t>
  </si>
  <si>
    <t>Sm</t>
  </si>
  <si>
    <t>Eu</t>
  </si>
  <si>
    <t>Gd</t>
  </si>
  <si>
    <t>Tb</t>
  </si>
  <si>
    <t>Dy</t>
  </si>
  <si>
    <t>Er</t>
  </si>
  <si>
    <t>Yb</t>
  </si>
  <si>
    <t>Lu</t>
  </si>
  <si>
    <t>Zr</t>
  </si>
  <si>
    <t>Nb</t>
  </si>
  <si>
    <t>Hf</t>
  </si>
  <si>
    <t>Th</t>
  </si>
  <si>
    <t>U</t>
  </si>
  <si>
    <t>ppb</t>
  </si>
  <si>
    <t>Ir</t>
  </si>
  <si>
    <t>Au</t>
  </si>
  <si>
    <t>Bansal</t>
  </si>
  <si>
    <t>Laul</t>
  </si>
  <si>
    <t>Lindstrom</t>
  </si>
  <si>
    <t>Hubbard</t>
  </si>
  <si>
    <t>Palme</t>
  </si>
  <si>
    <t>Blanchard et</t>
  </si>
  <si>
    <t>Blanchard</t>
  </si>
  <si>
    <t>Warren</t>
  </si>
  <si>
    <t xml:space="preserve">LSPET </t>
  </si>
  <si>
    <t xml:space="preserve">Laul </t>
  </si>
  <si>
    <t>Wanke</t>
  </si>
  <si>
    <t>et al.</t>
  </si>
  <si>
    <t>and Lindstrom</t>
  </si>
  <si>
    <t>al. (1975)</t>
  </si>
  <si>
    <t>and Wasson</t>
  </si>
  <si>
    <t>(1973b)</t>
  </si>
  <si>
    <t>(1972)</t>
  </si>
  <si>
    <t>(1972b)</t>
  </si>
  <si>
    <t>(1986)</t>
  </si>
  <si>
    <t>(1977)</t>
  </si>
  <si>
    <t>(1974)</t>
  </si>
  <si>
    <t>(1978)</t>
  </si>
  <si>
    <t>Higuchi and</t>
  </si>
  <si>
    <t>(1975)</t>
  </si>
  <si>
    <t>Hubbard et</t>
  </si>
  <si>
    <t>(1976)</t>
  </si>
  <si>
    <t>Morgan (1976)</t>
  </si>
  <si>
    <t>al. (1974)</t>
  </si>
  <si>
    <r>
      <t>red, italic: value estimated from Sm-Th regression, r</t>
    </r>
    <r>
      <rPr>
        <vertAlign val="superscript"/>
        <sz val="8"/>
        <rFont val="Times New Roman"/>
        <family val="1"/>
      </rPr>
      <t>2</t>
    </r>
    <r>
      <rPr>
        <sz val="8"/>
        <rFont val="Times New Roman"/>
        <family val="1"/>
      </rPr>
      <t>=0.8</t>
    </r>
  </si>
  <si>
    <t>average</t>
  </si>
  <si>
    <t>min</t>
  </si>
  <si>
    <t>max</t>
  </si>
  <si>
    <t>mag avg</t>
  </si>
  <si>
    <t>fer avg</t>
  </si>
  <si>
    <t>Jolliff et al.</t>
  </si>
  <si>
    <t>(1996)</t>
  </si>
  <si>
    <t>Ta</t>
  </si>
  <si>
    <t>Avg</t>
  </si>
  <si>
    <t>Mag</t>
  </si>
  <si>
    <t>Fer</t>
  </si>
  <si>
    <t>Sm/Th</t>
  </si>
  <si>
    <t xml:space="preserve">  Plag</t>
  </si>
  <si>
    <t xml:space="preserve">  OPx</t>
  </si>
  <si>
    <t xml:space="preserve">  CPx</t>
  </si>
  <si>
    <t xml:space="preserve">  Ol</t>
  </si>
  <si>
    <t xml:space="preserve">  sum</t>
  </si>
  <si>
    <t>Norms (major minerals only, vol.%)</t>
  </si>
  <si>
    <t>classification</t>
  </si>
  <si>
    <t xml:space="preserve">    AN</t>
  </si>
  <si>
    <t xml:space="preserve">  AON</t>
  </si>
  <si>
    <t>AN = anorthositic norite</t>
  </si>
  <si>
    <t>AON = anorthositic olivine norite</t>
  </si>
  <si>
    <t xml:space="preserve">    NA</t>
  </si>
  <si>
    <t>NA = noritic anorthosite</t>
  </si>
  <si>
    <t xml:space="preserve">    TA</t>
  </si>
  <si>
    <t xml:space="preserve">    AT</t>
  </si>
  <si>
    <t>TA = troctolitic anorthosite</t>
  </si>
  <si>
    <t>AT = anorthositic troctolite</t>
  </si>
  <si>
    <t>Mg/(Mg+Fe)</t>
  </si>
  <si>
    <t>Table A3.7. Chemical analyses of granulitic breccias and granulites</t>
  </si>
  <si>
    <t>Dhofar</t>
  </si>
  <si>
    <t>Cohen</t>
  </si>
  <si>
    <t>(2004)</t>
  </si>
  <si>
    <t>026</t>
  </si>
  <si>
    <t>Bansal BM, Church SE, Gast PW, Hubbard NJ, Rhodes JM, Wiesmann H (1972) The chemical composition of soil from the Apollo 16 and Luna 20 sites. Earth &amp; Planetary Science Letters 17(1):29-35</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</si>
</sst>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0_)"/>
    <numFmt numFmtId="171" formatCode="0.000"/>
    <numFmt numFmtId="172" formatCode="0.0"/>
    <numFmt numFmtId="173" formatCode="&quot;$&quot;#,##0.00\ ;\(&quot;$&quot;#,##0.00\)"/>
    <numFmt numFmtId="174" formatCode="????0.0##"/>
    <numFmt numFmtId="175" formatCode="????0.0#"/>
    <numFmt numFmtId="176" formatCode="????0.0"/>
    <numFmt numFmtId="177" formatCode="????0"/>
    <numFmt numFmtId="178" formatCode="???0.00"/>
    <numFmt numFmtId="179" formatCode="???0.000"/>
    <numFmt numFmtId="180" formatCode="???0.0"/>
    <numFmt numFmtId="181" formatCode="????"/>
    <numFmt numFmtId="182" formatCode="???0"/>
    <numFmt numFmtId="183" formatCode="0.0000"/>
    <numFmt numFmtId="184" formatCode="???0.0000"/>
    <numFmt numFmtId="185" formatCode="0.000000"/>
    <numFmt numFmtId="186" formatCode="0.00000"/>
    <numFmt numFmtId="187" formatCode="0.0_)"/>
  </numFmts>
  <fonts count="22">
    <font>
      <sz val="10"/>
      <name val="MS Sans Serif"/>
      <family val="0"/>
    </font>
    <font>
      <b/>
      <sz val="10"/>
      <name val="MS Sans Serif"/>
      <family val="0"/>
    </font>
    <font>
      <i/>
      <sz val="10"/>
      <name val="MS Sans Serif"/>
      <family val="0"/>
    </font>
    <font>
      <b/>
      <i/>
      <sz val="10"/>
      <name val="MS Sans Serif"/>
      <family val="0"/>
    </font>
    <font>
      <sz val="10"/>
      <color indexed="22"/>
      <name val="Arial"/>
      <family val="0"/>
    </font>
    <font>
      <sz val="8"/>
      <name val="Times New Roman"/>
      <family val="1"/>
    </font>
    <font>
      <sz val="12"/>
      <name val="Times New Roman"/>
      <family val="1"/>
    </font>
    <font>
      <sz val="9"/>
      <name val="Times New Roman"/>
      <family val="0"/>
    </font>
    <font>
      <u val="single"/>
      <sz val="8"/>
      <name val="Times New Roman"/>
      <family val="1"/>
    </font>
    <font>
      <vertAlign val="subscript"/>
      <sz val="8"/>
      <name val="Times New Roman"/>
      <family val="1"/>
    </font>
    <font>
      <sz val="8"/>
      <name val="MS Sans Serif"/>
      <family val="0"/>
    </font>
    <font>
      <i/>
      <sz val="8"/>
      <color indexed="10"/>
      <name val="Times New Roman"/>
      <family val="1"/>
    </font>
    <font>
      <vertAlign val="superscript"/>
      <sz val="8"/>
      <name val="Times New Roman"/>
      <family val="1"/>
    </font>
    <font>
      <b/>
      <sz val="8"/>
      <color indexed="16"/>
      <name val="Times New Roman"/>
      <family val="1"/>
    </font>
    <font>
      <b/>
      <sz val="8"/>
      <color indexed="12"/>
      <name val="Times New Roman"/>
      <family val="1"/>
    </font>
    <font>
      <i/>
      <sz val="8"/>
      <name val="Times New Roman"/>
      <family val="1"/>
    </font>
    <font>
      <b/>
      <sz val="8"/>
      <name val="Times New Roman"/>
      <family val="1"/>
    </font>
    <font>
      <u val="single"/>
      <sz val="10"/>
      <color indexed="36"/>
      <name val="Courier"/>
      <family val="0"/>
    </font>
    <font>
      <u val="single"/>
      <sz val="10"/>
      <color indexed="12"/>
      <name val="Courier"/>
      <family val="0"/>
    </font>
    <font>
      <sz val="8"/>
      <color indexed="10"/>
      <name val="Times New Roman"/>
      <family val="0"/>
    </font>
    <font>
      <b/>
      <sz val="12"/>
      <name val="Times New Roman"/>
      <family val="1"/>
    </font>
    <font>
      <sz val="10"/>
      <name val="Times New Roman"/>
      <family val="1"/>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2" fontId="4"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173" fontId="4" fillId="0" borderId="0" applyFont="0" applyFill="0" applyBorder="0" applyAlignment="0" applyProtection="0"/>
  </cellStyleXfs>
  <cellXfs count="54">
    <xf numFmtId="0" fontId="0" fillId="0" borderId="0" xfId="0" applyAlignment="1">
      <alignment/>
    </xf>
    <xf numFmtId="2" fontId="5" fillId="0" borderId="0" xfId="0" applyNumberFormat="1" applyFont="1" applyAlignment="1">
      <alignment/>
    </xf>
    <xf numFmtId="171" fontId="5" fillId="0" borderId="0" xfId="0" applyNumberFormat="1" applyFont="1" applyAlignment="1">
      <alignment/>
    </xf>
    <xf numFmtId="0" fontId="5" fillId="0" borderId="0" xfId="0" applyFont="1" applyAlignment="1">
      <alignment/>
    </xf>
    <xf numFmtId="1" fontId="5" fillId="0" borderId="0" xfId="0" applyNumberFormat="1" applyFont="1" applyAlignment="1">
      <alignment horizontal="center"/>
    </xf>
    <xf numFmtId="2" fontId="5" fillId="0" borderId="0" xfId="0" applyNumberFormat="1" applyFont="1" applyAlignment="1">
      <alignment horizontal="center"/>
    </xf>
    <xf numFmtId="176" fontId="5" fillId="0" borderId="0" xfId="0" applyNumberFormat="1" applyFont="1" applyAlignment="1">
      <alignment/>
    </xf>
    <xf numFmtId="172" fontId="5" fillId="0" borderId="0" xfId="0" applyNumberFormat="1" applyFont="1" applyAlignment="1">
      <alignment/>
    </xf>
    <xf numFmtId="178" fontId="6" fillId="0" borderId="0" xfId="0" applyNumberFormat="1" applyFont="1" applyAlignment="1">
      <alignment horizontal="left"/>
    </xf>
    <xf numFmtId="49" fontId="5" fillId="0" borderId="0" xfId="0" applyNumberFormat="1" applyFont="1" applyAlignment="1">
      <alignment horizontal="center"/>
    </xf>
    <xf numFmtId="180" fontId="5" fillId="0" borderId="0" xfId="0" applyNumberFormat="1" applyFont="1" applyAlignment="1">
      <alignment horizontal="left"/>
    </xf>
    <xf numFmtId="178" fontId="5" fillId="0" borderId="0" xfId="0" applyNumberFormat="1" applyFont="1" applyAlignment="1">
      <alignment horizontal="left"/>
    </xf>
    <xf numFmtId="179" fontId="5" fillId="0" borderId="0" xfId="0" applyNumberFormat="1" applyFont="1" applyAlignment="1">
      <alignment horizontal="left"/>
    </xf>
    <xf numFmtId="178" fontId="5" fillId="0" borderId="1" xfId="0" applyNumberFormat="1" applyFont="1" applyBorder="1" applyAlignment="1">
      <alignment horizontal="left"/>
    </xf>
    <xf numFmtId="179" fontId="8" fillId="0" borderId="0" xfId="0" applyNumberFormat="1" applyFont="1" applyAlignment="1">
      <alignment horizontal="left"/>
    </xf>
    <xf numFmtId="181" fontId="5" fillId="0" borderId="0" xfId="0" applyNumberFormat="1" applyFont="1" applyAlignment="1">
      <alignment horizontal="left"/>
    </xf>
    <xf numFmtId="180" fontId="5" fillId="0" borderId="1" xfId="0" applyNumberFormat="1" applyFont="1" applyBorder="1" applyAlignment="1">
      <alignment horizontal="left"/>
    </xf>
    <xf numFmtId="49" fontId="10" fillId="0" borderId="0" xfId="0" applyNumberFormat="1" applyFont="1" applyAlignment="1">
      <alignment horizontal="center"/>
    </xf>
    <xf numFmtId="49" fontId="5" fillId="0" borderId="0" xfId="0" applyNumberFormat="1" applyFont="1" applyAlignment="1">
      <alignment horizontal="center"/>
    </xf>
    <xf numFmtId="178" fontId="5" fillId="0" borderId="0" xfId="0" applyNumberFormat="1" applyFont="1" applyAlignment="1">
      <alignment horizontal="left"/>
    </xf>
    <xf numFmtId="180" fontId="5" fillId="0" borderId="0" xfId="0" applyNumberFormat="1" applyFont="1" applyAlignment="1">
      <alignment horizontal="left"/>
    </xf>
    <xf numFmtId="180" fontId="5" fillId="0" borderId="0" xfId="0" applyNumberFormat="1" applyFont="1" applyAlignment="1">
      <alignment/>
    </xf>
    <xf numFmtId="179" fontId="5" fillId="0" borderId="0" xfId="0" applyNumberFormat="1" applyFont="1" applyAlignment="1">
      <alignment horizontal="left"/>
    </xf>
    <xf numFmtId="179" fontId="5" fillId="0" borderId="0" xfId="0" applyNumberFormat="1" applyFont="1" applyAlignment="1">
      <alignment/>
    </xf>
    <xf numFmtId="181" fontId="5" fillId="0" borderId="0" xfId="0" applyNumberFormat="1" applyFont="1" applyAlignment="1">
      <alignment horizontal="left"/>
    </xf>
    <xf numFmtId="181" fontId="5" fillId="0" borderId="0" xfId="0" applyNumberFormat="1" applyFont="1" applyAlignment="1">
      <alignment/>
    </xf>
    <xf numFmtId="178" fontId="5" fillId="0" borderId="1" xfId="0" applyNumberFormat="1" applyFont="1" applyBorder="1" applyAlignment="1">
      <alignment horizontal="left"/>
    </xf>
    <xf numFmtId="178" fontId="7" fillId="0" borderId="1" xfId="0" applyNumberFormat="1" applyFont="1" applyBorder="1" applyAlignment="1">
      <alignment horizontal="left"/>
    </xf>
    <xf numFmtId="1" fontId="5" fillId="0" borderId="1" xfId="0" applyNumberFormat="1" applyFont="1" applyBorder="1" applyAlignment="1">
      <alignment horizontal="center"/>
    </xf>
    <xf numFmtId="179" fontId="8" fillId="0" borderId="0" xfId="0" applyNumberFormat="1" applyFont="1" applyBorder="1" applyAlignment="1">
      <alignment/>
    </xf>
    <xf numFmtId="2" fontId="5" fillId="0" borderId="0" xfId="0" applyNumberFormat="1" applyFont="1" applyBorder="1" applyAlignment="1">
      <alignment horizontal="center"/>
    </xf>
    <xf numFmtId="0" fontId="5" fillId="0" borderId="0" xfId="0" applyFont="1" applyBorder="1" applyAlignment="1">
      <alignment horizontal="center"/>
    </xf>
    <xf numFmtId="182" fontId="5" fillId="0" borderId="0" xfId="0" applyNumberFormat="1" applyFont="1" applyAlignment="1">
      <alignment horizontal="left"/>
    </xf>
    <xf numFmtId="178" fontId="11" fillId="0" borderId="0" xfId="0" applyNumberFormat="1" applyFont="1" applyAlignment="1">
      <alignment horizontal="left"/>
    </xf>
    <xf numFmtId="1" fontId="5" fillId="0" borderId="0" xfId="0" applyNumberFormat="1" applyFont="1" applyBorder="1" applyAlignment="1">
      <alignment horizontal="center"/>
    </xf>
    <xf numFmtId="178" fontId="13" fillId="0" borderId="0" xfId="0" applyNumberFormat="1" applyFont="1" applyAlignment="1">
      <alignment horizontal="left"/>
    </xf>
    <xf numFmtId="178" fontId="14" fillId="0" borderId="0" xfId="0" applyNumberFormat="1" applyFont="1" applyAlignment="1">
      <alignment horizontal="left"/>
    </xf>
    <xf numFmtId="183" fontId="5" fillId="0" borderId="0" xfId="0" applyNumberFormat="1" applyFont="1" applyAlignment="1">
      <alignment/>
    </xf>
    <xf numFmtId="49" fontId="5" fillId="0" borderId="0" xfId="0" applyNumberFormat="1" applyFont="1" applyAlignment="1" quotePrefix="1">
      <alignment horizontal="center"/>
    </xf>
    <xf numFmtId="180" fontId="5" fillId="0" borderId="1" xfId="0" applyNumberFormat="1" applyFont="1" applyBorder="1" applyAlignment="1">
      <alignment horizontal="left"/>
    </xf>
    <xf numFmtId="180" fontId="15" fillId="0" borderId="1" xfId="0" applyNumberFormat="1" applyFont="1" applyBorder="1" applyAlignment="1">
      <alignment horizontal="left"/>
    </xf>
    <xf numFmtId="180" fontId="16" fillId="0" borderId="0" xfId="0" applyNumberFormat="1" applyFont="1" applyAlignment="1">
      <alignment horizontal="left"/>
    </xf>
    <xf numFmtId="171" fontId="5" fillId="0" borderId="0" xfId="0" applyNumberFormat="1" applyFont="1" applyAlignment="1">
      <alignment horizontal="left"/>
    </xf>
    <xf numFmtId="1" fontId="5" fillId="0" borderId="0" xfId="0" applyNumberFormat="1" applyFont="1" applyAlignment="1">
      <alignment/>
    </xf>
    <xf numFmtId="182" fontId="5" fillId="0" borderId="1" xfId="0" applyNumberFormat="1" applyFont="1" applyBorder="1" applyAlignment="1">
      <alignment horizontal="left"/>
    </xf>
    <xf numFmtId="1" fontId="5" fillId="0" borderId="1" xfId="0" applyNumberFormat="1" applyFont="1" applyBorder="1" applyAlignment="1" quotePrefix="1">
      <alignment horizontal="center"/>
    </xf>
    <xf numFmtId="178" fontId="19" fillId="0" borderId="0" xfId="0" applyNumberFormat="1" applyFont="1" applyAlignment="1">
      <alignment horizontal="left"/>
    </xf>
    <xf numFmtId="2" fontId="19" fillId="0" borderId="0" xfId="0" applyNumberFormat="1" applyFont="1" applyAlignment="1">
      <alignment/>
    </xf>
    <xf numFmtId="178" fontId="20" fillId="0" borderId="0" xfId="0" applyNumberFormat="1" applyFont="1" applyAlignment="1">
      <alignment horizontal="left"/>
    </xf>
    <xf numFmtId="49" fontId="5" fillId="2" borderId="0" xfId="0" applyNumberFormat="1" applyFont="1" applyFill="1" applyAlignment="1">
      <alignment horizontal="center"/>
    </xf>
    <xf numFmtId="178" fontId="16" fillId="0" borderId="0" xfId="0" applyNumberFormat="1" applyFont="1" applyAlignment="1">
      <alignment horizontal="left"/>
    </xf>
    <xf numFmtId="2" fontId="5" fillId="0" borderId="0" xfId="0" applyNumberFormat="1" applyFont="1" applyFill="1" applyAlignment="1">
      <alignment/>
    </xf>
    <xf numFmtId="0" fontId="21" fillId="0" borderId="0" xfId="0" applyFont="1" applyAlignment="1">
      <alignment/>
    </xf>
    <xf numFmtId="0" fontId="21" fillId="0" borderId="0" xfId="0" applyNumberFormat="1" applyFont="1" applyAlignment="1">
      <alignment/>
    </xf>
  </cellXfs>
  <cellStyles count="10">
    <cellStyle name="Normal" xfId="0"/>
    <cellStyle name="Comma" xfId="15"/>
    <cellStyle name="Comma [0]" xfId="16"/>
    <cellStyle name="Currency" xfId="17"/>
    <cellStyle name="Currency [0]" xfId="18"/>
    <cellStyle name="F2" xfId="19"/>
    <cellStyle name="Followed Hyperlink" xfId="20"/>
    <cellStyle name="Hyperlink" xfId="21"/>
    <cellStyle name="Percent" xfId="22"/>
    <cellStyle name="zCurrency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172"/>
  <sheetViews>
    <sheetView showGridLines="0" tabSelected="1" workbookViewId="0" topLeftCell="A1">
      <pane xSplit="1" ySplit="4" topLeftCell="B5" activePane="bottomRight" state="frozen"/>
      <selection pane="topLeft" activeCell="A1" sqref="A1"/>
      <selection pane="topRight" activeCell="B1" sqref="B1"/>
      <selection pane="bottomLeft" activeCell="A5" sqref="A5"/>
      <selection pane="bottomRight" activeCell="A58" sqref="A58"/>
    </sheetView>
  </sheetViews>
  <sheetFormatPr defaultColWidth="8.7109375" defaultRowHeight="9.75" customHeight="1"/>
  <cols>
    <col min="1" max="1" width="8.421875" style="1" customWidth="1"/>
    <col min="2" max="2" width="7.7109375" style="2" customWidth="1"/>
    <col min="3" max="3" width="7.7109375" style="3" customWidth="1"/>
    <col min="4" max="7" width="7.7109375" style="1" customWidth="1"/>
    <col min="8" max="8" width="7.7109375" style="2" customWidth="1"/>
    <col min="9" max="9" width="7.7109375" style="3" customWidth="1"/>
    <col min="10" max="22" width="7.7109375" style="1" customWidth="1"/>
    <col min="23" max="23" width="8.00390625" style="1" customWidth="1"/>
    <col min="24" max="24" width="8.28125" style="1" customWidth="1"/>
    <col min="25" max="27" width="6.7109375" style="1" customWidth="1"/>
    <col min="28" max="16384" width="8.7109375" style="1" customWidth="1"/>
  </cols>
  <sheetData>
    <row r="1" spans="1:25" ht="13.5" customHeight="1">
      <c r="A1" s="48" t="s">
        <v>128</v>
      </c>
      <c r="H1" s="1"/>
      <c r="I1" s="2"/>
      <c r="J1" s="3"/>
      <c r="K1" s="3"/>
      <c r="T1" s="47"/>
      <c r="U1" s="47"/>
      <c r="V1" s="51"/>
      <c r="W1" s="51"/>
      <c r="X1" s="51"/>
      <c r="Y1" s="51"/>
    </row>
    <row r="2" spans="1:24" s="4" customFormat="1" ht="9.75" customHeight="1">
      <c r="A2" s="8"/>
      <c r="B2" s="2"/>
      <c r="C2" s="3"/>
      <c r="D2" s="1"/>
      <c r="E2" s="1"/>
      <c r="F2" s="1"/>
      <c r="G2" s="1"/>
      <c r="H2" s="1"/>
      <c r="I2" s="2"/>
      <c r="J2" s="3"/>
      <c r="K2" s="3"/>
      <c r="L2" s="1"/>
      <c r="M2" s="1"/>
      <c r="N2" s="1"/>
      <c r="O2" s="1"/>
      <c r="P2" s="1"/>
      <c r="Q2" s="1"/>
      <c r="R2" s="1"/>
      <c r="S2" s="1"/>
      <c r="T2" s="47"/>
      <c r="U2" s="47"/>
      <c r="V2" s="1"/>
      <c r="W2" s="1"/>
      <c r="X2" s="1"/>
    </row>
    <row r="3" spans="1:27" s="4" customFormat="1" ht="10.5" customHeight="1">
      <c r="A3" s="8"/>
      <c r="B3" s="4">
        <v>15418</v>
      </c>
      <c r="C3" s="4">
        <v>15418</v>
      </c>
      <c r="D3" s="4">
        <v>67215</v>
      </c>
      <c r="E3" s="4">
        <v>67415</v>
      </c>
      <c r="F3" s="4">
        <v>67415</v>
      </c>
      <c r="G3" s="4">
        <v>67955</v>
      </c>
      <c r="H3" s="4">
        <v>67955</v>
      </c>
      <c r="I3" s="4">
        <v>72215</v>
      </c>
      <c r="J3" s="4">
        <v>72235</v>
      </c>
      <c r="K3" s="4">
        <v>72503</v>
      </c>
      <c r="L3" s="4">
        <v>72559</v>
      </c>
      <c r="M3" s="4" t="s">
        <v>14</v>
      </c>
      <c r="N3" s="4">
        <v>76503</v>
      </c>
      <c r="O3" s="4">
        <v>76503</v>
      </c>
      <c r="P3" s="4">
        <v>77017</v>
      </c>
      <c r="Q3" s="4">
        <v>77017</v>
      </c>
      <c r="R3" s="4">
        <v>78155</v>
      </c>
      <c r="S3" s="4">
        <v>78155</v>
      </c>
      <c r="T3" s="4">
        <v>79215</v>
      </c>
      <c r="U3" s="4">
        <v>79215</v>
      </c>
      <c r="V3" s="4" t="s">
        <v>129</v>
      </c>
      <c r="W3" s="4" t="s">
        <v>99</v>
      </c>
      <c r="X3" s="4" t="s">
        <v>100</v>
      </c>
      <c r="Y3" s="4" t="s">
        <v>98</v>
      </c>
      <c r="Z3" s="4" t="s">
        <v>106</v>
      </c>
      <c r="AA3" s="4" t="s">
        <v>106</v>
      </c>
    </row>
    <row r="4" spans="1:27" s="5" customFormat="1" ht="10.5" customHeight="1">
      <c r="A4" s="27"/>
      <c r="B4" s="28" t="s">
        <v>15</v>
      </c>
      <c r="C4" s="28" t="s">
        <v>16</v>
      </c>
      <c r="D4" s="28" t="s">
        <v>17</v>
      </c>
      <c r="E4" s="28" t="s">
        <v>18</v>
      </c>
      <c r="F4" s="28" t="s">
        <v>19</v>
      </c>
      <c r="G4" s="28" t="s">
        <v>20</v>
      </c>
      <c r="H4" s="28" t="s">
        <v>21</v>
      </c>
      <c r="I4" s="28" t="s">
        <v>22</v>
      </c>
      <c r="J4" s="28" t="s">
        <v>23</v>
      </c>
      <c r="K4" s="28" t="s">
        <v>101</v>
      </c>
      <c r="L4" s="28" t="s">
        <v>24</v>
      </c>
      <c r="M4" s="28"/>
      <c r="N4" s="28" t="s">
        <v>101</v>
      </c>
      <c r="O4" s="28" t="s">
        <v>102</v>
      </c>
      <c r="P4" s="28" t="s">
        <v>25</v>
      </c>
      <c r="Q4" s="28" t="s">
        <v>26</v>
      </c>
      <c r="R4" s="28" t="s">
        <v>25</v>
      </c>
      <c r="S4" s="28" t="s">
        <v>27</v>
      </c>
      <c r="T4" s="28" t="s">
        <v>1</v>
      </c>
      <c r="U4" s="28"/>
      <c r="V4" s="45" t="s">
        <v>132</v>
      </c>
      <c r="W4" s="34"/>
      <c r="X4" s="34"/>
      <c r="Z4" s="5" t="s">
        <v>107</v>
      </c>
      <c r="AA4" s="5" t="s">
        <v>108</v>
      </c>
    </row>
    <row r="5" spans="1:24" s="21" customFormat="1" ht="10.5" customHeight="1">
      <c r="A5" s="29" t="s">
        <v>28</v>
      </c>
      <c r="B5" s="30"/>
      <c r="C5" s="31"/>
      <c r="D5" s="30"/>
      <c r="E5" s="30"/>
      <c r="F5" s="30"/>
      <c r="G5" s="30"/>
      <c r="H5" s="30"/>
      <c r="I5" s="30"/>
      <c r="J5" s="30"/>
      <c r="K5" s="30"/>
      <c r="L5" s="30"/>
      <c r="M5" s="30"/>
      <c r="N5" s="30"/>
      <c r="O5" s="30"/>
      <c r="P5" s="30"/>
      <c r="Q5" s="30"/>
      <c r="R5" s="30"/>
      <c r="S5" s="30"/>
      <c r="T5" s="30"/>
      <c r="U5" s="30"/>
      <c r="V5" s="30"/>
      <c r="W5" s="30"/>
      <c r="X5" s="30"/>
    </row>
    <row r="6" spans="1:27" s="6" customFormat="1" ht="10.5" customHeight="1">
      <c r="A6" s="10" t="s">
        <v>29</v>
      </c>
      <c r="B6" s="20">
        <v>44.2</v>
      </c>
      <c r="C6" s="20"/>
      <c r="D6" s="20"/>
      <c r="E6" s="20">
        <v>44.6</v>
      </c>
      <c r="F6" s="20"/>
      <c r="G6" s="20">
        <v>45</v>
      </c>
      <c r="H6" s="20"/>
      <c r="I6" s="20">
        <v>44.7</v>
      </c>
      <c r="J6" s="20">
        <v>44.5</v>
      </c>
      <c r="K6" s="20">
        <v>44.4</v>
      </c>
      <c r="L6" s="20">
        <v>42.4</v>
      </c>
      <c r="M6" s="20">
        <v>44.52</v>
      </c>
      <c r="N6" s="20">
        <v>45</v>
      </c>
      <c r="O6" s="20">
        <v>44.5</v>
      </c>
      <c r="P6" s="20">
        <v>44.09</v>
      </c>
      <c r="Q6" s="20"/>
      <c r="R6" s="20">
        <v>45.57</v>
      </c>
      <c r="S6" s="20">
        <v>45.35</v>
      </c>
      <c r="T6" s="20">
        <v>44.8</v>
      </c>
      <c r="U6" s="20">
        <v>43.5</v>
      </c>
      <c r="V6" s="20">
        <v>44.3</v>
      </c>
      <c r="W6" s="20">
        <f>MIN($B6:$V6)</f>
        <v>42.4</v>
      </c>
      <c r="X6" s="20">
        <f>MAX($B6:$V6)</f>
        <v>45.57</v>
      </c>
      <c r="Y6" s="20">
        <f>AVERAGE($B6:$V6)</f>
        <v>44.464375</v>
      </c>
      <c r="Z6" s="20">
        <f>AVERAGE(E6:N6,T6)</f>
        <v>44.43555555555556</v>
      </c>
      <c r="AA6" s="20">
        <f>AVERAGE(B6:D6,O6:S6,V6)</f>
        <v>44.66833333333333</v>
      </c>
    </row>
    <row r="7" spans="1:27" s="21" customFormat="1" ht="10.5" customHeight="1">
      <c r="A7" s="11" t="s">
        <v>30</v>
      </c>
      <c r="B7" s="19">
        <v>0.27</v>
      </c>
      <c r="C7" s="19">
        <v>0.37</v>
      </c>
      <c r="D7" s="19">
        <v>0.33</v>
      </c>
      <c r="E7" s="19">
        <v>0.32</v>
      </c>
      <c r="F7" s="19">
        <v>0.42</v>
      </c>
      <c r="G7" s="19">
        <v>0.27</v>
      </c>
      <c r="H7" s="19">
        <v>0.28</v>
      </c>
      <c r="I7" s="19">
        <v>0.5</v>
      </c>
      <c r="J7" s="19">
        <v>0.8</v>
      </c>
      <c r="K7" s="19">
        <v>0.25</v>
      </c>
      <c r="L7" s="19">
        <v>0.2</v>
      </c>
      <c r="M7" s="19">
        <v>0.2</v>
      </c>
      <c r="N7" s="19">
        <v>0.22</v>
      </c>
      <c r="O7" s="19">
        <v>0.22</v>
      </c>
      <c r="P7" s="19">
        <v>0.41</v>
      </c>
      <c r="Q7" s="19">
        <v>0.75</v>
      </c>
      <c r="R7" s="19">
        <v>0.27</v>
      </c>
      <c r="S7" s="19">
        <v>0.29</v>
      </c>
      <c r="T7" s="19">
        <v>0.5</v>
      </c>
      <c r="U7" s="19">
        <v>0.4</v>
      </c>
      <c r="V7" s="19">
        <v>0.22</v>
      </c>
      <c r="W7" s="19">
        <f aca="true" t="shared" si="0" ref="W7:W18">MIN($B7:$V7)</f>
        <v>0.2</v>
      </c>
      <c r="X7" s="19">
        <f aca="true" t="shared" si="1" ref="X7:X18">MAX($B7:$V7)</f>
        <v>0.8</v>
      </c>
      <c r="Y7" s="19">
        <f aca="true" t="shared" si="2" ref="Y7:Y18">AVERAGE($B7:$V7)</f>
        <v>0.3566666666666667</v>
      </c>
      <c r="Z7" s="19">
        <f aca="true" t="shared" si="3" ref="Z7:Z16">AVERAGE(E7:N7,T7)</f>
        <v>0.36000000000000004</v>
      </c>
      <c r="AA7" s="19">
        <f aca="true" t="shared" si="4" ref="AA7:AA16">AVERAGE(B7:D7,O7:S7,V7)</f>
        <v>0.34777777777777774</v>
      </c>
    </row>
    <row r="8" spans="1:27" s="23" customFormat="1" ht="10.5" customHeight="1">
      <c r="A8" s="10" t="s">
        <v>31</v>
      </c>
      <c r="B8" s="20">
        <v>26.6</v>
      </c>
      <c r="C8" s="20">
        <v>26.4</v>
      </c>
      <c r="D8" s="20">
        <v>27.4</v>
      </c>
      <c r="E8" s="20">
        <v>26</v>
      </c>
      <c r="F8" s="20">
        <v>27</v>
      </c>
      <c r="G8" s="20">
        <v>27.7</v>
      </c>
      <c r="H8" s="20">
        <v>27.1</v>
      </c>
      <c r="I8" s="20">
        <v>27.3</v>
      </c>
      <c r="J8" s="20">
        <v>25.8</v>
      </c>
      <c r="K8" s="20">
        <v>25.7</v>
      </c>
      <c r="L8" s="20">
        <v>28.5</v>
      </c>
      <c r="M8" s="20">
        <v>27.01</v>
      </c>
      <c r="N8" s="20">
        <v>26.7</v>
      </c>
      <c r="O8" s="20">
        <v>25.7</v>
      </c>
      <c r="P8" s="20">
        <v>26.59</v>
      </c>
      <c r="Q8" s="20">
        <v>26</v>
      </c>
      <c r="R8" s="20">
        <v>25.94</v>
      </c>
      <c r="S8" s="20">
        <v>25.34</v>
      </c>
      <c r="T8" s="20">
        <v>27.4</v>
      </c>
      <c r="U8" s="20">
        <v>26.7</v>
      </c>
      <c r="V8" s="20">
        <v>29.6</v>
      </c>
      <c r="W8" s="20">
        <f t="shared" si="0"/>
        <v>25.34</v>
      </c>
      <c r="X8" s="20">
        <f t="shared" si="1"/>
        <v>29.6</v>
      </c>
      <c r="Y8" s="20">
        <f t="shared" si="2"/>
        <v>26.7847619047619</v>
      </c>
      <c r="Z8" s="20">
        <f t="shared" si="3"/>
        <v>26.928181818181816</v>
      </c>
      <c r="AA8" s="20">
        <f t="shared" si="4"/>
        <v>26.61888888888889</v>
      </c>
    </row>
    <row r="9" spans="1:27" ht="10.5" customHeight="1">
      <c r="A9" s="12" t="s">
        <v>32</v>
      </c>
      <c r="B9" s="19">
        <v>0.12702</v>
      </c>
      <c r="C9" s="19">
        <v>0.277</v>
      </c>
      <c r="D9" s="19">
        <v>0.11023</v>
      </c>
      <c r="E9" s="19"/>
      <c r="F9" s="19">
        <v>0.103</v>
      </c>
      <c r="G9" s="19">
        <v>0.096214</v>
      </c>
      <c r="H9" s="19">
        <v>0.122</v>
      </c>
      <c r="I9" s="19">
        <v>0.126</v>
      </c>
      <c r="J9" s="19">
        <v>0.146</v>
      </c>
      <c r="K9" s="19">
        <v>0.13</v>
      </c>
      <c r="L9" s="19">
        <v>0.14015999999999998</v>
      </c>
      <c r="M9" s="19">
        <v>0.11</v>
      </c>
      <c r="N9" s="19">
        <v>0.12</v>
      </c>
      <c r="O9" s="22">
        <v>0.12</v>
      </c>
      <c r="P9" s="22">
        <v>0.128626</v>
      </c>
      <c r="Q9" s="22">
        <v>0.14</v>
      </c>
      <c r="R9" s="22">
        <v>0.14</v>
      </c>
      <c r="S9" s="22">
        <v>0.14</v>
      </c>
      <c r="T9" s="22">
        <v>0.108</v>
      </c>
      <c r="U9" s="22">
        <v>0.12</v>
      </c>
      <c r="V9" s="22">
        <v>0.08</v>
      </c>
      <c r="W9" s="19">
        <f t="shared" si="0"/>
        <v>0.08</v>
      </c>
      <c r="X9" s="19">
        <f t="shared" si="1"/>
        <v>0.277</v>
      </c>
      <c r="Y9" s="19">
        <f t="shared" si="2"/>
        <v>0.12921250000000004</v>
      </c>
      <c r="Z9" s="19">
        <f t="shared" si="3"/>
        <v>0.12013739999999999</v>
      </c>
      <c r="AA9" s="19">
        <f t="shared" si="4"/>
        <v>0.1403195555555556</v>
      </c>
    </row>
    <row r="10" spans="1:27" s="23" customFormat="1" ht="10.5" customHeight="1">
      <c r="A10" s="11" t="s">
        <v>33</v>
      </c>
      <c r="B10" s="19">
        <v>6.65</v>
      </c>
      <c r="C10" s="19">
        <v>7.5</v>
      </c>
      <c r="D10" s="19">
        <v>6.39</v>
      </c>
      <c r="E10" s="19">
        <v>4.6</v>
      </c>
      <c r="F10" s="19">
        <v>4.6</v>
      </c>
      <c r="G10" s="19">
        <v>3.84</v>
      </c>
      <c r="H10" s="19">
        <v>4.14</v>
      </c>
      <c r="I10" s="19">
        <v>4.8</v>
      </c>
      <c r="J10" s="19">
        <v>6.19</v>
      </c>
      <c r="K10" s="19">
        <v>5.13</v>
      </c>
      <c r="L10" s="19">
        <v>4.7</v>
      </c>
      <c r="M10" s="19">
        <v>5.14</v>
      </c>
      <c r="N10" s="19">
        <v>4.52</v>
      </c>
      <c r="O10" s="19">
        <v>6.7</v>
      </c>
      <c r="P10" s="19">
        <v>6.19</v>
      </c>
      <c r="Q10" s="19">
        <v>6.2</v>
      </c>
      <c r="R10" s="19">
        <v>5.82</v>
      </c>
      <c r="S10" s="19">
        <v>5.63</v>
      </c>
      <c r="T10" s="19">
        <v>4.86</v>
      </c>
      <c r="U10" s="19">
        <v>4.91</v>
      </c>
      <c r="V10" s="19">
        <v>4.06</v>
      </c>
      <c r="W10" s="19">
        <f t="shared" si="0"/>
        <v>3.84</v>
      </c>
      <c r="X10" s="19">
        <f t="shared" si="1"/>
        <v>7.5</v>
      </c>
      <c r="Y10" s="19">
        <f t="shared" si="2"/>
        <v>5.360476190476191</v>
      </c>
      <c r="Z10" s="20">
        <f t="shared" si="3"/>
        <v>4.774545454545455</v>
      </c>
      <c r="AA10" s="20">
        <f t="shared" si="4"/>
        <v>6.126666666666668</v>
      </c>
    </row>
    <row r="11" spans="1:27" ht="10.5" customHeight="1">
      <c r="A11" s="12" t="s">
        <v>34</v>
      </c>
      <c r="B11" s="19">
        <v>0.1</v>
      </c>
      <c r="C11" s="19">
        <v>0.085</v>
      </c>
      <c r="D11" s="19"/>
      <c r="E11" s="19">
        <v>0.06</v>
      </c>
      <c r="F11" s="19"/>
      <c r="G11" s="19">
        <v>0.05</v>
      </c>
      <c r="H11" s="19">
        <v>0.059</v>
      </c>
      <c r="I11" s="19">
        <v>0.067</v>
      </c>
      <c r="J11" s="19">
        <v>0.08</v>
      </c>
      <c r="K11" s="19">
        <v>0.07</v>
      </c>
      <c r="L11" s="19">
        <v>0.05</v>
      </c>
      <c r="M11" s="19">
        <v>0.06</v>
      </c>
      <c r="N11" s="19">
        <v>0.07</v>
      </c>
      <c r="O11" s="22">
        <v>0.09</v>
      </c>
      <c r="P11" s="22">
        <v>0.08</v>
      </c>
      <c r="Q11" s="22">
        <v>0.085</v>
      </c>
      <c r="R11" s="22">
        <v>0.1</v>
      </c>
      <c r="S11" s="22">
        <v>0.085</v>
      </c>
      <c r="T11" s="22">
        <v>0.064</v>
      </c>
      <c r="U11" s="22">
        <v>0.06</v>
      </c>
      <c r="V11" s="19">
        <v>0.06</v>
      </c>
      <c r="W11" s="19">
        <f t="shared" si="0"/>
        <v>0.05</v>
      </c>
      <c r="X11" s="19">
        <f t="shared" si="1"/>
        <v>0.1</v>
      </c>
      <c r="Y11" s="19">
        <f t="shared" si="2"/>
        <v>0.0723684210526316</v>
      </c>
      <c r="Z11" s="19">
        <f t="shared" si="3"/>
        <v>0.06300000000000001</v>
      </c>
      <c r="AA11" s="19">
        <f t="shared" si="4"/>
        <v>0.085625</v>
      </c>
    </row>
    <row r="12" spans="1:27" s="21" customFormat="1" ht="10.5" customHeight="1">
      <c r="A12" s="11" t="s">
        <v>35</v>
      </c>
      <c r="B12" s="19">
        <v>5.08</v>
      </c>
      <c r="C12" s="19">
        <v>5.3</v>
      </c>
      <c r="D12" s="19">
        <v>5.3</v>
      </c>
      <c r="E12" s="19">
        <v>7.77</v>
      </c>
      <c r="F12" s="19">
        <v>7.5</v>
      </c>
      <c r="G12" s="19">
        <v>7.69</v>
      </c>
      <c r="H12" s="19">
        <v>8.13</v>
      </c>
      <c r="I12" s="19">
        <v>7.19</v>
      </c>
      <c r="J12" s="19">
        <v>8.52</v>
      </c>
      <c r="K12" s="19">
        <v>8.83</v>
      </c>
      <c r="L12" s="19">
        <v>8.41</v>
      </c>
      <c r="M12" s="19">
        <v>7.63</v>
      </c>
      <c r="N12" s="19">
        <v>7.49</v>
      </c>
      <c r="O12" s="19">
        <v>6.18</v>
      </c>
      <c r="P12" s="19">
        <v>6.06</v>
      </c>
      <c r="Q12" s="19">
        <v>6</v>
      </c>
      <c r="R12" s="19">
        <v>6.33</v>
      </c>
      <c r="S12" s="19">
        <v>6.42</v>
      </c>
      <c r="T12" s="19">
        <v>7.4</v>
      </c>
      <c r="U12" s="19">
        <v>7.33</v>
      </c>
      <c r="V12" s="19">
        <v>3.92</v>
      </c>
      <c r="W12" s="19">
        <f t="shared" si="0"/>
        <v>3.92</v>
      </c>
      <c r="X12" s="19">
        <f t="shared" si="1"/>
        <v>8.83</v>
      </c>
      <c r="Y12" s="19">
        <f t="shared" si="2"/>
        <v>6.88</v>
      </c>
      <c r="Z12" s="20">
        <f t="shared" si="3"/>
        <v>7.869090909090908</v>
      </c>
      <c r="AA12" s="20">
        <f t="shared" si="4"/>
        <v>5.621111111111111</v>
      </c>
    </row>
    <row r="13" spans="1:27" s="23" customFormat="1" ht="10.5" customHeight="1">
      <c r="A13" s="10" t="s">
        <v>36</v>
      </c>
      <c r="B13" s="20">
        <v>16</v>
      </c>
      <c r="C13" s="20">
        <v>15.8</v>
      </c>
      <c r="D13" s="20">
        <v>16.2</v>
      </c>
      <c r="E13" s="20">
        <v>15.1</v>
      </c>
      <c r="F13" s="20">
        <v>14.6</v>
      </c>
      <c r="G13" s="20">
        <v>15.5</v>
      </c>
      <c r="H13" s="20">
        <v>15.1</v>
      </c>
      <c r="I13" s="20">
        <v>14.9</v>
      </c>
      <c r="J13" s="20">
        <v>14.4</v>
      </c>
      <c r="K13" s="20">
        <v>14.7</v>
      </c>
      <c r="L13" s="20">
        <v>15.3</v>
      </c>
      <c r="M13" s="20">
        <v>15.17</v>
      </c>
      <c r="N13" s="20">
        <v>15.5</v>
      </c>
      <c r="O13" s="20">
        <v>15.4</v>
      </c>
      <c r="P13" s="20">
        <v>15.43</v>
      </c>
      <c r="Q13" s="20">
        <v>14.5</v>
      </c>
      <c r="R13" s="20">
        <v>15.18</v>
      </c>
      <c r="S13" s="20">
        <v>15.19</v>
      </c>
      <c r="T13" s="20">
        <v>14.4</v>
      </c>
      <c r="U13" s="20">
        <v>15.6</v>
      </c>
      <c r="V13" s="20">
        <v>17</v>
      </c>
      <c r="W13" s="20">
        <f t="shared" si="0"/>
        <v>14.4</v>
      </c>
      <c r="X13" s="20">
        <f t="shared" si="1"/>
        <v>17</v>
      </c>
      <c r="Y13" s="20">
        <f t="shared" si="2"/>
        <v>15.284285714285712</v>
      </c>
      <c r="Z13" s="20">
        <f t="shared" si="3"/>
        <v>14.97</v>
      </c>
      <c r="AA13" s="20">
        <f t="shared" si="4"/>
        <v>15.633333333333333</v>
      </c>
    </row>
    <row r="14" spans="1:27" s="23" customFormat="1" ht="10.5" customHeight="1">
      <c r="A14" s="12" t="s">
        <v>37</v>
      </c>
      <c r="B14" s="19">
        <v>0.27</v>
      </c>
      <c r="C14" s="19">
        <v>0.282</v>
      </c>
      <c r="D14" s="19">
        <v>0.3</v>
      </c>
      <c r="E14" s="19">
        <v>0.52</v>
      </c>
      <c r="F14" s="19">
        <v>0.49</v>
      </c>
      <c r="G14" s="19">
        <v>0.4</v>
      </c>
      <c r="H14" s="19">
        <v>0.455</v>
      </c>
      <c r="I14" s="19">
        <v>0.483</v>
      </c>
      <c r="J14" s="19">
        <v>0.42</v>
      </c>
      <c r="K14" s="19">
        <v>0.34</v>
      </c>
      <c r="L14" s="19">
        <v>0.35</v>
      </c>
      <c r="M14" s="19">
        <v>0.35</v>
      </c>
      <c r="N14" s="19">
        <v>0.33</v>
      </c>
      <c r="O14" s="19">
        <v>0.35</v>
      </c>
      <c r="P14" s="19">
        <v>0.3</v>
      </c>
      <c r="Q14" s="19">
        <v>0.31</v>
      </c>
      <c r="R14" s="19">
        <v>0.33</v>
      </c>
      <c r="S14" s="19">
        <v>0.38</v>
      </c>
      <c r="T14" s="19">
        <v>0.58</v>
      </c>
      <c r="U14" s="19">
        <v>0.56</v>
      </c>
      <c r="V14" s="19">
        <v>0.24</v>
      </c>
      <c r="W14" s="19">
        <f t="shared" si="0"/>
        <v>0.24</v>
      </c>
      <c r="X14" s="19">
        <f t="shared" si="1"/>
        <v>0.58</v>
      </c>
      <c r="Y14" s="19">
        <f t="shared" si="2"/>
        <v>0.38285714285714284</v>
      </c>
      <c r="Z14" s="19">
        <f t="shared" si="3"/>
        <v>0.4289090909090909</v>
      </c>
      <c r="AA14" s="19">
        <f t="shared" si="4"/>
        <v>0.3068888888888888</v>
      </c>
    </row>
    <row r="15" spans="1:27" s="2" customFormat="1" ht="10.5" customHeight="1">
      <c r="A15" s="12" t="s">
        <v>38</v>
      </c>
      <c r="B15" s="22">
        <v>0.013</v>
      </c>
      <c r="C15" s="22">
        <v>0.011</v>
      </c>
      <c r="D15" s="19"/>
      <c r="E15" s="19">
        <v>0.041</v>
      </c>
      <c r="F15" s="19"/>
      <c r="G15" s="19">
        <v>0.05</v>
      </c>
      <c r="H15" s="19">
        <v>0.041</v>
      </c>
      <c r="I15" s="19">
        <v>0.113</v>
      </c>
      <c r="J15" s="19">
        <v>0.11</v>
      </c>
      <c r="K15" s="19">
        <v>0.08</v>
      </c>
      <c r="L15" s="19">
        <v>0.1</v>
      </c>
      <c r="M15" s="19">
        <v>0.06</v>
      </c>
      <c r="N15" s="19">
        <v>0.07</v>
      </c>
      <c r="O15" s="19">
        <v>0.03</v>
      </c>
      <c r="P15" s="19">
        <v>0.06</v>
      </c>
      <c r="Q15" s="19">
        <v>0.05</v>
      </c>
      <c r="R15" s="19">
        <v>0.08</v>
      </c>
      <c r="S15" s="22">
        <v>0.073</v>
      </c>
      <c r="T15" s="22">
        <v>0.119</v>
      </c>
      <c r="U15" s="22">
        <v>0.11</v>
      </c>
      <c r="V15" s="22">
        <v>0.08</v>
      </c>
      <c r="W15" s="19">
        <f t="shared" si="0"/>
        <v>0.011</v>
      </c>
      <c r="X15" s="19">
        <f t="shared" si="1"/>
        <v>0.119</v>
      </c>
      <c r="Y15" s="19">
        <f t="shared" si="2"/>
        <v>0.06794736842105265</v>
      </c>
      <c r="Z15" s="19">
        <f t="shared" si="3"/>
        <v>0.0784</v>
      </c>
      <c r="AA15" s="19">
        <f t="shared" si="4"/>
        <v>0.049625</v>
      </c>
    </row>
    <row r="16" spans="1:27" s="21" customFormat="1" ht="10.5" customHeight="1">
      <c r="A16" s="13" t="s">
        <v>39</v>
      </c>
      <c r="B16" s="26"/>
      <c r="C16" s="26"/>
      <c r="D16" s="26"/>
      <c r="E16" s="26"/>
      <c r="F16" s="26"/>
      <c r="G16" s="26"/>
      <c r="H16" s="26"/>
      <c r="I16" s="26"/>
      <c r="J16" s="26"/>
      <c r="K16" s="26">
        <v>0.03</v>
      </c>
      <c r="L16" s="26"/>
      <c r="M16" s="26">
        <v>0.05</v>
      </c>
      <c r="N16" s="26">
        <v>0.03</v>
      </c>
      <c r="O16" s="26">
        <v>0.03</v>
      </c>
      <c r="P16" s="26">
        <v>0.03</v>
      </c>
      <c r="Q16" s="26"/>
      <c r="R16" s="26">
        <v>0.04</v>
      </c>
      <c r="S16" s="26"/>
      <c r="T16" s="26"/>
      <c r="U16" s="26"/>
      <c r="V16" s="26">
        <v>0.05</v>
      </c>
      <c r="W16" s="19">
        <f t="shared" si="0"/>
        <v>0.03</v>
      </c>
      <c r="X16" s="19">
        <f t="shared" si="1"/>
        <v>0.05</v>
      </c>
      <c r="Y16" s="19">
        <f t="shared" si="2"/>
        <v>0.037142857142857144</v>
      </c>
      <c r="Z16" s="19">
        <f t="shared" si="3"/>
        <v>0.03666666666666667</v>
      </c>
      <c r="AA16" s="19">
        <f t="shared" si="4"/>
        <v>0.037500000000000006</v>
      </c>
    </row>
    <row r="17" spans="1:27" ht="10.5" customHeight="1">
      <c r="A17" s="10" t="s">
        <v>40</v>
      </c>
      <c r="B17" s="20">
        <f>SUM(B6:B16)</f>
        <v>99.31002000000001</v>
      </c>
      <c r="C17" s="20"/>
      <c r="D17" s="20"/>
      <c r="E17" s="20">
        <f>SUM(E6:E16)</f>
        <v>99.01099999999998</v>
      </c>
      <c r="F17" s="20"/>
      <c r="G17" s="20">
        <f>SUM(G6:G16)</f>
        <v>100.596214</v>
      </c>
      <c r="H17" s="20"/>
      <c r="I17" s="20">
        <f aca="true" t="shared" si="5" ref="I17:P17">SUM(I6:I16)</f>
        <v>100.179</v>
      </c>
      <c r="J17" s="20">
        <f t="shared" si="5"/>
        <v>100.966</v>
      </c>
      <c r="K17" s="20">
        <f t="shared" si="5"/>
        <v>99.65999999999998</v>
      </c>
      <c r="L17" s="20">
        <f t="shared" si="5"/>
        <v>100.15015999999997</v>
      </c>
      <c r="M17" s="20">
        <f t="shared" si="5"/>
        <v>100.3</v>
      </c>
      <c r="N17" s="20">
        <f t="shared" si="5"/>
        <v>100.04999999999998</v>
      </c>
      <c r="O17" s="20">
        <f t="shared" si="5"/>
        <v>99.32000000000002</v>
      </c>
      <c r="P17" s="20">
        <f t="shared" si="5"/>
        <v>99.36862599999999</v>
      </c>
      <c r="Q17" s="20"/>
      <c r="R17" s="20">
        <f>SUM(R6:R16)</f>
        <v>99.8</v>
      </c>
      <c r="S17" s="20">
        <f>SUM(S6:S16)</f>
        <v>98.89799999999998</v>
      </c>
      <c r="T17" s="20">
        <f>SUM(T6:T16)</f>
        <v>100.231</v>
      </c>
      <c r="U17" s="20">
        <v>99.29</v>
      </c>
      <c r="V17" s="20">
        <f>SUM(V6:V16)</f>
        <v>99.61</v>
      </c>
      <c r="W17" s="20"/>
      <c r="X17" s="20"/>
      <c r="Y17" s="20">
        <f>SUM(Y6:Y16)</f>
        <v>99.82009376566415</v>
      </c>
      <c r="Z17" s="20">
        <f>SUM(Z6:Z16)</f>
        <v>100.06448689494951</v>
      </c>
      <c r="AA17" s="20">
        <f>SUM(AA6:AA16)</f>
        <v>99.63606955555552</v>
      </c>
    </row>
    <row r="18" spans="1:27" ht="10.5" customHeight="1">
      <c r="A18" s="11" t="s">
        <v>127</v>
      </c>
      <c r="B18" s="36">
        <f>(B12/40.304)/(B12/40.304+B10/71.846)</f>
        <v>0.5765846684691331</v>
      </c>
      <c r="C18" s="36">
        <f>(C12/40.304)/(C12/40.304+C10/71.846)</f>
        <v>0.5574644711079697</v>
      </c>
      <c r="D18" s="36">
        <f>(D12/40.304)/(D12/40.304+D10/71.846)</f>
        <v>0.5965346629269704</v>
      </c>
      <c r="E18" s="35">
        <f aca="true" t="shared" si="6" ref="E18:M18">(E12/40.304)/(E12/40.304+E10/71.846)</f>
        <v>0.7506885774659634</v>
      </c>
      <c r="F18" s="35">
        <f t="shared" si="6"/>
        <v>0.7440109222949082</v>
      </c>
      <c r="G18" s="35">
        <f t="shared" si="6"/>
        <v>0.7811742758812102</v>
      </c>
      <c r="H18" s="35">
        <f t="shared" si="6"/>
        <v>0.7778082629353898</v>
      </c>
      <c r="I18" s="35">
        <f t="shared" si="6"/>
        <v>0.7275345106306063</v>
      </c>
      <c r="J18" s="35">
        <f t="shared" si="6"/>
        <v>0.7104468928436366</v>
      </c>
      <c r="K18" s="35">
        <f t="shared" si="6"/>
        <v>0.7541970686422567</v>
      </c>
      <c r="L18" s="35">
        <f t="shared" si="6"/>
        <v>0.761320574014615</v>
      </c>
      <c r="M18" s="35">
        <f t="shared" si="6"/>
        <v>0.7257387506683347</v>
      </c>
      <c r="N18" s="35">
        <f aca="true" t="shared" si="7" ref="N18:V18">(N12/40.304)/(N12/40.304+N10/71.846)</f>
        <v>0.74708604304686</v>
      </c>
      <c r="O18" s="36">
        <f>(O12/40.304)/(O12/40.304+O10/71.846)</f>
        <v>0.6218210760586712</v>
      </c>
      <c r="P18" s="36">
        <f t="shared" si="7"/>
        <v>0.6357231312077243</v>
      </c>
      <c r="Q18" s="36">
        <f t="shared" si="7"/>
        <v>0.6330408446418648</v>
      </c>
      <c r="R18" s="36">
        <f t="shared" si="7"/>
        <v>0.6597261733825585</v>
      </c>
      <c r="S18" s="36">
        <f t="shared" si="7"/>
        <v>0.6702647879097918</v>
      </c>
      <c r="T18" s="50">
        <f>(T12/40.304)/(T12/40.304+T10/71.846)</f>
        <v>0.7307666636281076</v>
      </c>
      <c r="U18" s="50">
        <v>0.727</v>
      </c>
      <c r="V18" s="35">
        <f t="shared" si="7"/>
        <v>0.6325060430673881</v>
      </c>
      <c r="W18" s="19">
        <f t="shared" si="0"/>
        <v>0.5574644711079697</v>
      </c>
      <c r="X18" s="22">
        <f t="shared" si="1"/>
        <v>0.7811742758812102</v>
      </c>
      <c r="Y18" s="19">
        <f t="shared" si="2"/>
        <v>0.691497066705903</v>
      </c>
      <c r="Z18" s="35">
        <f>(Z12/40.304)/(Z12/40.304+Z10/71.846)</f>
        <v>0.7460618904116079</v>
      </c>
      <c r="AA18" s="36">
        <f>(AA12/40.304)/(AA12/40.304+AA10/71.846)</f>
        <v>0.6205663405702906</v>
      </c>
    </row>
    <row r="19" spans="1:27" ht="10.5" customHeight="1">
      <c r="A19" s="12"/>
      <c r="B19" s="19"/>
      <c r="C19" s="19"/>
      <c r="D19" s="19"/>
      <c r="E19" s="19"/>
      <c r="G19" s="19"/>
      <c r="H19" s="19"/>
      <c r="I19" s="19"/>
      <c r="J19" s="19"/>
      <c r="K19" s="19"/>
      <c r="L19" s="19"/>
      <c r="M19" s="19"/>
      <c r="N19" s="19"/>
      <c r="O19" s="19"/>
      <c r="P19" s="19"/>
      <c r="Q19" s="19"/>
      <c r="R19" s="19"/>
      <c r="S19" s="19"/>
      <c r="T19" s="19"/>
      <c r="U19" s="46"/>
      <c r="V19" s="19"/>
      <c r="W19" s="19"/>
      <c r="X19" s="19"/>
      <c r="Y19" s="3"/>
      <c r="Z19" s="3"/>
      <c r="AA19" s="3"/>
    </row>
    <row r="20" spans="1:24" s="21" customFormat="1" ht="10.5" customHeight="1">
      <c r="A20" s="14" t="s">
        <v>41</v>
      </c>
      <c r="B20" s="19"/>
      <c r="C20" s="19"/>
      <c r="D20" s="19"/>
      <c r="E20" s="19"/>
      <c r="F20" s="19"/>
      <c r="G20" s="19"/>
      <c r="H20" s="19"/>
      <c r="I20" s="19"/>
      <c r="J20" s="19"/>
      <c r="K20" s="19"/>
      <c r="L20" s="19"/>
      <c r="M20" s="19"/>
      <c r="N20" s="19"/>
      <c r="O20" s="19"/>
      <c r="P20" s="19"/>
      <c r="Q20" s="19"/>
      <c r="R20" s="19"/>
      <c r="S20" s="19"/>
      <c r="T20" s="19"/>
      <c r="U20" s="46"/>
      <c r="V20" s="19"/>
      <c r="W20" s="19"/>
      <c r="X20" s="19"/>
    </row>
    <row r="21" spans="1:27" s="21" customFormat="1" ht="10.5" customHeight="1">
      <c r="A21" s="10" t="s">
        <v>42</v>
      </c>
      <c r="B21" s="20"/>
      <c r="C21" s="20">
        <v>12.7</v>
      </c>
      <c r="D21" s="20">
        <v>12.8</v>
      </c>
      <c r="E21" s="20"/>
      <c r="F21" s="20">
        <v>6.13</v>
      </c>
      <c r="G21" s="20"/>
      <c r="H21" s="20">
        <v>7.24</v>
      </c>
      <c r="I21" s="20">
        <v>7.68</v>
      </c>
      <c r="J21" s="20">
        <v>9.84</v>
      </c>
      <c r="K21" s="20">
        <v>7.3</v>
      </c>
      <c r="L21" s="20">
        <v>6.5</v>
      </c>
      <c r="M21" s="20"/>
      <c r="N21" s="20">
        <v>8.4</v>
      </c>
      <c r="O21" s="20">
        <v>12.4</v>
      </c>
      <c r="P21" s="20"/>
      <c r="Q21" s="32">
        <v>12</v>
      </c>
      <c r="R21" s="20"/>
      <c r="S21" s="20">
        <v>13.3</v>
      </c>
      <c r="T21" s="20">
        <v>8.14</v>
      </c>
      <c r="U21" s="20">
        <v>7.69</v>
      </c>
      <c r="V21" s="20">
        <v>7.9</v>
      </c>
      <c r="W21" s="19">
        <f>MIN($B21:$V21)</f>
        <v>6.13</v>
      </c>
      <c r="X21" s="19">
        <f>MAX($B21:$V21)</f>
        <v>13.3</v>
      </c>
      <c r="Y21" s="19">
        <f>AVERAGE($B21:$V21)</f>
        <v>9.334666666666667</v>
      </c>
      <c r="Z21" s="41">
        <f>AVERAGE(E21:N21,V21)</f>
        <v>7.623749999999999</v>
      </c>
      <c r="AA21" s="41">
        <f>AVERAGE(B21:D21,O21:S21)</f>
        <v>12.64</v>
      </c>
    </row>
    <row r="22" spans="1:27" s="21" customFormat="1" ht="10.5" customHeight="1">
      <c r="A22" s="10" t="s">
        <v>43</v>
      </c>
      <c r="B22" s="20"/>
      <c r="C22" s="20">
        <v>42</v>
      </c>
      <c r="D22" s="20"/>
      <c r="E22" s="20"/>
      <c r="F22" s="20"/>
      <c r="G22" s="20"/>
      <c r="H22" s="20"/>
      <c r="I22" s="20"/>
      <c r="J22" s="20"/>
      <c r="K22" s="20"/>
      <c r="L22" s="20"/>
      <c r="M22" s="20"/>
      <c r="N22" s="20"/>
      <c r="O22" s="20"/>
      <c r="P22" s="20"/>
      <c r="Q22" s="32">
        <v>40</v>
      </c>
      <c r="R22" s="20"/>
      <c r="S22" s="20"/>
      <c r="T22" s="20"/>
      <c r="U22" s="20"/>
      <c r="V22" s="20"/>
      <c r="W22" s="19">
        <f>MIN($B22:$V22)</f>
        <v>40</v>
      </c>
      <c r="X22" s="19">
        <f>MAX($B22:$V22)</f>
        <v>42</v>
      </c>
      <c r="Y22" s="19">
        <f>AVERAGE($B22:$V22)</f>
        <v>41</v>
      </c>
      <c r="Z22" s="19"/>
      <c r="AA22" s="19"/>
    </row>
    <row r="23" spans="1:27" s="21" customFormat="1" ht="10.5" customHeight="1">
      <c r="A23" s="10" t="s">
        <v>44</v>
      </c>
      <c r="B23" s="20"/>
      <c r="C23" s="20">
        <v>77</v>
      </c>
      <c r="D23" s="20">
        <v>12</v>
      </c>
      <c r="E23" s="20"/>
      <c r="F23" s="20">
        <v>14.9</v>
      </c>
      <c r="G23" s="20">
        <v>18.2</v>
      </c>
      <c r="H23" s="20"/>
      <c r="I23" s="20">
        <v>11.9</v>
      </c>
      <c r="J23" s="20">
        <v>43.7</v>
      </c>
      <c r="K23" s="20">
        <v>29</v>
      </c>
      <c r="L23" s="20">
        <v>37.1</v>
      </c>
      <c r="M23" s="20"/>
      <c r="N23" s="20">
        <v>29.6</v>
      </c>
      <c r="O23" s="20">
        <v>28.7</v>
      </c>
      <c r="P23" s="20"/>
      <c r="Q23" s="32">
        <v>24</v>
      </c>
      <c r="R23" s="20"/>
      <c r="S23" s="20">
        <v>14.3</v>
      </c>
      <c r="T23" s="20">
        <v>18.9</v>
      </c>
      <c r="U23" s="20">
        <v>16.6</v>
      </c>
      <c r="V23" s="20">
        <v>13.6</v>
      </c>
      <c r="W23" s="19">
        <f>MIN($B23:$V23)</f>
        <v>11.9</v>
      </c>
      <c r="X23" s="19">
        <f>MAX($B23:$V23)</f>
        <v>77</v>
      </c>
      <c r="Y23" s="19">
        <f>AVERAGE($B23:$V23)</f>
        <v>25.966666666666665</v>
      </c>
      <c r="Z23" s="32">
        <f>AVERAGE(E23:N23,V23)</f>
        <v>24.75</v>
      </c>
      <c r="AA23" s="32">
        <f>AVERAGE(B23:D23,O23:S23)</f>
        <v>31.2</v>
      </c>
    </row>
    <row r="24" spans="1:27" s="21" customFormat="1" ht="10.5" customHeight="1">
      <c r="A24" s="10" t="s">
        <v>45</v>
      </c>
      <c r="B24" s="32"/>
      <c r="C24" s="32"/>
      <c r="D24" s="32">
        <v>26</v>
      </c>
      <c r="E24" s="32"/>
      <c r="F24" s="32">
        <v>164</v>
      </c>
      <c r="G24" s="32"/>
      <c r="H24" s="32">
        <v>170</v>
      </c>
      <c r="I24" s="32">
        <v>50</v>
      </c>
      <c r="J24" s="32">
        <v>500</v>
      </c>
      <c r="K24" s="32">
        <v>372</v>
      </c>
      <c r="L24" s="32">
        <v>494</v>
      </c>
      <c r="M24" s="32">
        <v>166</v>
      </c>
      <c r="N24" s="32">
        <v>362</v>
      </c>
      <c r="O24" s="32">
        <v>362</v>
      </c>
      <c r="P24" s="32">
        <v>95</v>
      </c>
      <c r="Q24" s="32">
        <v>290</v>
      </c>
      <c r="R24" s="32">
        <v>53</v>
      </c>
      <c r="S24" s="32">
        <v>80</v>
      </c>
      <c r="T24" s="32">
        <v>126</v>
      </c>
      <c r="U24" s="32">
        <v>225</v>
      </c>
      <c r="V24" s="32">
        <v>170</v>
      </c>
      <c r="W24" s="19">
        <f>MIN($B24:$V24)</f>
        <v>26</v>
      </c>
      <c r="X24" s="19">
        <f>MAX($B24:$V24)</f>
        <v>500</v>
      </c>
      <c r="Y24" s="19">
        <f>AVERAGE($B24:$V24)</f>
        <v>217.94117647058823</v>
      </c>
      <c r="Z24" s="32">
        <f>AVERAGE(E24:N24,V24)</f>
        <v>272</v>
      </c>
      <c r="AA24" s="32">
        <f>AVERAGE(B24:D24,O24:S24)</f>
        <v>151</v>
      </c>
    </row>
    <row r="25" spans="1:24" s="7" customFormat="1" ht="10.5" customHeight="1">
      <c r="A25" s="10"/>
      <c r="B25" s="20"/>
      <c r="C25" s="20"/>
      <c r="D25" s="20"/>
      <c r="E25" s="20"/>
      <c r="F25" s="20"/>
      <c r="G25" s="20"/>
      <c r="H25" s="20"/>
      <c r="I25" s="20"/>
      <c r="J25" s="20"/>
      <c r="K25" s="20"/>
      <c r="L25" s="20"/>
      <c r="M25" s="20"/>
      <c r="N25" s="20"/>
      <c r="O25" s="20"/>
      <c r="P25" s="20"/>
      <c r="Q25" s="20"/>
      <c r="R25" s="20"/>
      <c r="S25" s="20"/>
      <c r="T25" s="20"/>
      <c r="U25" s="20"/>
      <c r="V25" s="20"/>
      <c r="W25" s="20"/>
      <c r="X25" s="20"/>
    </row>
    <row r="26" spans="1:27" s="25" customFormat="1" ht="10.5" customHeight="1">
      <c r="A26" s="10" t="s">
        <v>46</v>
      </c>
      <c r="B26" s="19">
        <v>0.17</v>
      </c>
      <c r="C26" s="19"/>
      <c r="D26" s="19"/>
      <c r="E26" s="19"/>
      <c r="F26" s="19"/>
      <c r="G26" s="19"/>
      <c r="H26" s="19"/>
      <c r="I26" s="19"/>
      <c r="J26" s="19"/>
      <c r="K26" s="32">
        <v>3</v>
      </c>
      <c r="L26" s="19"/>
      <c r="M26" s="19">
        <v>0.448</v>
      </c>
      <c r="N26" s="32">
        <v>3</v>
      </c>
      <c r="O26" s="32">
        <v>2</v>
      </c>
      <c r="P26" s="19">
        <v>1.31</v>
      </c>
      <c r="Q26" s="19"/>
      <c r="R26" s="19">
        <v>2.06</v>
      </c>
      <c r="S26" s="19">
        <v>2.01</v>
      </c>
      <c r="T26" s="19"/>
      <c r="U26" s="19"/>
      <c r="V26" s="19"/>
      <c r="W26" s="19">
        <f aca="true" t="shared" si="8" ref="W26:W48">MIN($B26:$V26)</f>
        <v>0.17</v>
      </c>
      <c r="X26" s="19">
        <f aca="true" t="shared" si="9" ref="X26:X48">MAX($B26:$V26)</f>
        <v>3</v>
      </c>
      <c r="Y26" s="19">
        <f aca="true" t="shared" si="10" ref="Y26:Y48">AVERAGE($B26:$V26)</f>
        <v>1.7497500000000001</v>
      </c>
      <c r="Z26" s="20">
        <f>AVERAGE(E26:N26,V26)</f>
        <v>2.1493333333333333</v>
      </c>
      <c r="AA26" s="20">
        <f>AVERAGE(B26:D26,O26:S26)</f>
        <v>1.51</v>
      </c>
    </row>
    <row r="27" spans="1:27" s="7" customFormat="1" ht="10.5" customHeight="1">
      <c r="A27" s="15" t="s">
        <v>47</v>
      </c>
      <c r="B27" s="24">
        <v>140</v>
      </c>
      <c r="C27" s="24"/>
      <c r="D27" s="24">
        <v>150</v>
      </c>
      <c r="E27" s="24">
        <v>177</v>
      </c>
      <c r="F27" s="24">
        <v>183</v>
      </c>
      <c r="G27" s="24">
        <v>169.1</v>
      </c>
      <c r="H27" s="24">
        <v>168</v>
      </c>
      <c r="I27" s="24"/>
      <c r="J27" s="24"/>
      <c r="K27" s="24">
        <v>148</v>
      </c>
      <c r="L27" s="24"/>
      <c r="M27" s="24">
        <v>146</v>
      </c>
      <c r="N27" s="24">
        <v>155</v>
      </c>
      <c r="O27" s="24">
        <v>145</v>
      </c>
      <c r="P27" s="24">
        <v>141.5</v>
      </c>
      <c r="Q27" s="24"/>
      <c r="R27" s="24">
        <v>146.7</v>
      </c>
      <c r="S27" s="24">
        <v>141</v>
      </c>
      <c r="T27" s="24"/>
      <c r="U27" s="24"/>
      <c r="V27" s="24">
        <v>200</v>
      </c>
      <c r="W27" s="32">
        <f t="shared" si="8"/>
        <v>140</v>
      </c>
      <c r="X27" s="32">
        <f t="shared" si="9"/>
        <v>200</v>
      </c>
      <c r="Y27" s="32">
        <f t="shared" si="10"/>
        <v>157.87857142857143</v>
      </c>
      <c r="Z27" s="32">
        <f>AVERAGE(E27:N27,V27)</f>
        <v>168.2625</v>
      </c>
      <c r="AA27" s="32">
        <f>AVERAGE(B27:D27,O27:S27)</f>
        <v>144.03333333333333</v>
      </c>
    </row>
    <row r="28" spans="1:27" s="25" customFormat="1" ht="10.5" customHeight="1">
      <c r="A28" s="10" t="s">
        <v>48</v>
      </c>
      <c r="B28" s="19"/>
      <c r="C28" s="19"/>
      <c r="D28" s="19">
        <v>0.072</v>
      </c>
      <c r="E28" s="19"/>
      <c r="F28" s="19">
        <v>0.065</v>
      </c>
      <c r="G28" s="19"/>
      <c r="H28" s="19">
        <v>0.07</v>
      </c>
      <c r="I28" s="19"/>
      <c r="J28" s="19"/>
      <c r="K28" s="19">
        <v>0.09</v>
      </c>
      <c r="L28" s="19"/>
      <c r="M28" s="19"/>
      <c r="N28" s="19">
        <v>0.18</v>
      </c>
      <c r="O28" s="19">
        <v>0.06</v>
      </c>
      <c r="P28" s="19"/>
      <c r="Q28" s="19"/>
      <c r="R28" s="19"/>
      <c r="S28" s="19">
        <v>0.11</v>
      </c>
      <c r="T28" s="19"/>
      <c r="U28" s="19">
        <v>0.005</v>
      </c>
      <c r="V28" s="19">
        <v>0.44</v>
      </c>
      <c r="W28" s="19">
        <f t="shared" si="8"/>
        <v>0.005</v>
      </c>
      <c r="X28" s="19">
        <f t="shared" si="9"/>
        <v>0.44</v>
      </c>
      <c r="Y28" s="19">
        <f t="shared" si="10"/>
        <v>0.12133333333333335</v>
      </c>
      <c r="Z28" s="20">
        <f>AVERAGE(E28:N28,V28)</f>
        <v>0.16899999999999998</v>
      </c>
      <c r="AA28" s="20">
        <f>AVERAGE(B28:D28,O28:S28)</f>
        <v>0.08066666666666666</v>
      </c>
    </row>
    <row r="29" spans="1:27" ht="10.5" customHeight="1">
      <c r="A29" s="15" t="s">
        <v>49</v>
      </c>
      <c r="B29" s="24">
        <v>19.2</v>
      </c>
      <c r="C29" s="24">
        <v>70</v>
      </c>
      <c r="D29" s="24">
        <v>16</v>
      </c>
      <c r="E29" s="24">
        <v>61.2</v>
      </c>
      <c r="F29" s="24">
        <v>63</v>
      </c>
      <c r="G29" s="24">
        <v>61.9</v>
      </c>
      <c r="H29" s="24">
        <v>73.4</v>
      </c>
      <c r="I29" s="24"/>
      <c r="J29" s="24"/>
      <c r="K29" s="24">
        <v>65</v>
      </c>
      <c r="L29" s="24">
        <v>70</v>
      </c>
      <c r="M29" s="24">
        <v>50.2</v>
      </c>
      <c r="N29" s="24">
        <v>61</v>
      </c>
      <c r="O29" s="24">
        <v>43</v>
      </c>
      <c r="P29" s="24">
        <v>49</v>
      </c>
      <c r="Q29" s="24">
        <v>30</v>
      </c>
      <c r="R29" s="24">
        <v>58.8</v>
      </c>
      <c r="S29" s="24">
        <v>63.6</v>
      </c>
      <c r="T29" s="24"/>
      <c r="U29" s="24"/>
      <c r="V29" s="24"/>
      <c r="W29" s="20">
        <f t="shared" si="8"/>
        <v>16</v>
      </c>
      <c r="X29" s="20">
        <f t="shared" si="9"/>
        <v>73.4</v>
      </c>
      <c r="Y29" s="20">
        <f t="shared" si="10"/>
        <v>53.456250000000004</v>
      </c>
      <c r="Z29" s="32">
        <f>AVERAGE(E29:N29,V29)</f>
        <v>63.2125</v>
      </c>
      <c r="AA29" s="32">
        <f>AVERAGE(B29:D29,O29:S29)</f>
        <v>43.7</v>
      </c>
    </row>
    <row r="30" spans="1:24" s="2" customFormat="1" ht="10.5" customHeight="1">
      <c r="A30" s="12"/>
      <c r="B30" s="19"/>
      <c r="C30" s="19"/>
      <c r="D30" s="19"/>
      <c r="E30" s="19"/>
      <c r="F30" s="19"/>
      <c r="G30" s="19"/>
      <c r="H30" s="19"/>
      <c r="I30" s="19"/>
      <c r="J30" s="19"/>
      <c r="K30" s="19"/>
      <c r="L30" s="19"/>
      <c r="M30" s="19"/>
      <c r="N30" s="19"/>
      <c r="O30" s="19"/>
      <c r="P30" s="19"/>
      <c r="Q30" s="19"/>
      <c r="R30" s="19"/>
      <c r="S30" s="19"/>
      <c r="T30" s="19"/>
      <c r="U30" s="19"/>
      <c r="V30" s="19"/>
      <c r="W30" s="19"/>
      <c r="X30" s="19"/>
    </row>
    <row r="31" spans="1:27" s="2" customFormat="1" ht="10.5" customHeight="1">
      <c r="A31" s="10" t="s">
        <v>50</v>
      </c>
      <c r="B31" s="19">
        <v>1.07</v>
      </c>
      <c r="C31" s="19">
        <v>1.2</v>
      </c>
      <c r="D31" s="19">
        <v>1.576</v>
      </c>
      <c r="E31" s="19"/>
      <c r="F31" s="19">
        <v>5.56</v>
      </c>
      <c r="G31" s="19">
        <v>4.45</v>
      </c>
      <c r="H31" s="19">
        <v>5.02</v>
      </c>
      <c r="I31" s="20">
        <v>7.3</v>
      </c>
      <c r="J31" s="20">
        <v>7.2</v>
      </c>
      <c r="K31" s="19">
        <v>3.62</v>
      </c>
      <c r="L31" s="19">
        <v>3.2</v>
      </c>
      <c r="M31" s="19">
        <v>3.04</v>
      </c>
      <c r="N31" s="19">
        <v>3.49</v>
      </c>
      <c r="O31" s="20">
        <v>3.1</v>
      </c>
      <c r="P31" s="19">
        <v>3.48</v>
      </c>
      <c r="Q31" s="19">
        <v>3.3</v>
      </c>
      <c r="R31" s="19">
        <v>4.02</v>
      </c>
      <c r="S31" s="19">
        <v>4.28</v>
      </c>
      <c r="T31" s="19">
        <v>2.65</v>
      </c>
      <c r="U31" s="19">
        <v>3.3</v>
      </c>
      <c r="V31" s="20">
        <v>2.9</v>
      </c>
      <c r="W31" s="19">
        <f t="shared" si="8"/>
        <v>1.07</v>
      </c>
      <c r="X31" s="20">
        <f t="shared" si="9"/>
        <v>7.3</v>
      </c>
      <c r="Y31" s="20">
        <f t="shared" si="10"/>
        <v>3.6878</v>
      </c>
      <c r="Z31" s="19">
        <f aca="true" t="shared" si="11" ref="Z31:Z41">AVERAGE(E31:N31,V31)</f>
        <v>4.578</v>
      </c>
      <c r="AA31" s="19">
        <f aca="true" t="shared" si="12" ref="AA31:AA41">AVERAGE(B31:D31,O31:S31)</f>
        <v>2.75325</v>
      </c>
    </row>
    <row r="32" spans="1:27" s="2" customFormat="1" ht="10.5" customHeight="1">
      <c r="A32" s="10" t="s">
        <v>51</v>
      </c>
      <c r="B32" s="19">
        <v>3.31</v>
      </c>
      <c r="C32" s="19"/>
      <c r="D32" s="20">
        <v>4.3</v>
      </c>
      <c r="E32" s="20">
        <v>9.62</v>
      </c>
      <c r="F32" s="20">
        <v>14.7</v>
      </c>
      <c r="G32" s="20">
        <v>11.3</v>
      </c>
      <c r="H32" s="20">
        <v>13.3</v>
      </c>
      <c r="I32" s="20">
        <v>18.3</v>
      </c>
      <c r="J32" s="20">
        <v>20</v>
      </c>
      <c r="K32" s="20">
        <v>9.3</v>
      </c>
      <c r="L32" s="20">
        <v>8.3</v>
      </c>
      <c r="M32" s="19">
        <v>7.54</v>
      </c>
      <c r="N32" s="20">
        <v>8.9</v>
      </c>
      <c r="O32" s="20">
        <v>8.1</v>
      </c>
      <c r="P32" s="20">
        <v>8.9</v>
      </c>
      <c r="Q32" s="20">
        <v>9</v>
      </c>
      <c r="R32" s="20">
        <v>10.2</v>
      </c>
      <c r="S32" s="20">
        <v>11.3</v>
      </c>
      <c r="T32" s="20">
        <v>6.8</v>
      </c>
      <c r="U32" s="20">
        <v>9.1</v>
      </c>
      <c r="V32" s="20">
        <v>6.6</v>
      </c>
      <c r="W32" s="19">
        <f t="shared" si="8"/>
        <v>3.31</v>
      </c>
      <c r="X32" s="32">
        <f t="shared" si="9"/>
        <v>20</v>
      </c>
      <c r="Y32" s="20">
        <f t="shared" si="10"/>
        <v>9.9435</v>
      </c>
      <c r="Z32" s="19">
        <f t="shared" si="11"/>
        <v>11.623636363636363</v>
      </c>
      <c r="AA32" s="19">
        <f t="shared" si="12"/>
        <v>7.872857142857143</v>
      </c>
    </row>
    <row r="33" spans="1:27" s="2" customFormat="1" ht="10.5" customHeight="1">
      <c r="A33" s="10" t="s">
        <v>52</v>
      </c>
      <c r="B33" s="19">
        <v>2.09</v>
      </c>
      <c r="C33" s="19"/>
      <c r="D33" s="20">
        <v>3</v>
      </c>
      <c r="E33" s="20">
        <v>6.23</v>
      </c>
      <c r="F33" s="20">
        <v>7.2</v>
      </c>
      <c r="G33" s="20">
        <v>7.09</v>
      </c>
      <c r="H33" s="20">
        <v>7.7</v>
      </c>
      <c r="I33" s="19"/>
      <c r="J33" s="19"/>
      <c r="K33" s="20">
        <v>5.3</v>
      </c>
      <c r="L33" s="19"/>
      <c r="M33" s="19">
        <v>4.64</v>
      </c>
      <c r="N33" s="20">
        <v>5</v>
      </c>
      <c r="O33" s="20">
        <v>4.9</v>
      </c>
      <c r="P33" s="20">
        <v>5.56</v>
      </c>
      <c r="Q33" s="20">
        <v>5</v>
      </c>
      <c r="R33" s="20">
        <v>6.29</v>
      </c>
      <c r="S33" s="20">
        <v>7.3</v>
      </c>
      <c r="T33" s="19"/>
      <c r="U33" s="19"/>
      <c r="V33" s="20">
        <v>3.8</v>
      </c>
      <c r="W33" s="19">
        <f t="shared" si="8"/>
        <v>2.09</v>
      </c>
      <c r="X33" s="20">
        <f t="shared" si="9"/>
        <v>7.7</v>
      </c>
      <c r="Y33" s="20">
        <f t="shared" si="10"/>
        <v>5.406666666666666</v>
      </c>
      <c r="Z33" s="19">
        <f t="shared" si="11"/>
        <v>5.869999999999999</v>
      </c>
      <c r="AA33" s="19">
        <f t="shared" si="12"/>
        <v>4.877142857142857</v>
      </c>
    </row>
    <row r="34" spans="1:27" s="23" customFormat="1" ht="10.5" customHeight="1">
      <c r="A34" s="10" t="s">
        <v>53</v>
      </c>
      <c r="B34" s="19">
        <v>0.688</v>
      </c>
      <c r="C34" s="19">
        <v>0.69</v>
      </c>
      <c r="D34" s="19">
        <v>0.855</v>
      </c>
      <c r="E34" s="19">
        <v>1.84</v>
      </c>
      <c r="F34" s="19">
        <v>1.73</v>
      </c>
      <c r="G34" s="19">
        <v>2.02</v>
      </c>
      <c r="H34" s="19">
        <v>2.08</v>
      </c>
      <c r="I34" s="19">
        <v>3.36</v>
      </c>
      <c r="J34" s="19">
        <v>3.66</v>
      </c>
      <c r="K34" s="19">
        <v>1.57</v>
      </c>
      <c r="L34" s="19">
        <v>1.27</v>
      </c>
      <c r="M34" s="19">
        <v>1.34</v>
      </c>
      <c r="N34" s="19">
        <v>1.53</v>
      </c>
      <c r="O34" s="19">
        <v>1.52</v>
      </c>
      <c r="P34" s="19">
        <v>1.6</v>
      </c>
      <c r="Q34" s="19">
        <v>1.5</v>
      </c>
      <c r="R34" s="19">
        <v>1.81</v>
      </c>
      <c r="S34" s="19">
        <v>1.69</v>
      </c>
      <c r="T34" s="19">
        <v>1.19</v>
      </c>
      <c r="U34" s="19">
        <v>1.53</v>
      </c>
      <c r="V34" s="20">
        <v>1.1</v>
      </c>
      <c r="W34" s="19">
        <f t="shared" si="8"/>
        <v>0.688</v>
      </c>
      <c r="X34" s="20">
        <f t="shared" si="9"/>
        <v>3.66</v>
      </c>
      <c r="Y34" s="19">
        <f t="shared" si="10"/>
        <v>1.6463333333333334</v>
      </c>
      <c r="Z34" s="19">
        <f t="shared" si="11"/>
        <v>1.9545454545454546</v>
      </c>
      <c r="AA34" s="19">
        <f t="shared" si="12"/>
        <v>1.294125</v>
      </c>
    </row>
    <row r="35" spans="1:27" s="2" customFormat="1" ht="10.5" customHeight="1">
      <c r="A35" s="12" t="s">
        <v>54</v>
      </c>
      <c r="B35" s="19">
        <v>0.726</v>
      </c>
      <c r="C35" s="19">
        <v>0.73</v>
      </c>
      <c r="D35" s="19">
        <v>0.726</v>
      </c>
      <c r="E35" s="19">
        <v>1.11</v>
      </c>
      <c r="F35" s="19">
        <v>1.075</v>
      </c>
      <c r="G35" s="19">
        <v>0.973</v>
      </c>
      <c r="H35" s="19">
        <v>0.98</v>
      </c>
      <c r="I35" s="19">
        <v>1</v>
      </c>
      <c r="J35" s="19">
        <v>0.92</v>
      </c>
      <c r="K35" s="19">
        <v>0.83</v>
      </c>
      <c r="L35" s="19">
        <v>0.8</v>
      </c>
      <c r="M35" s="19">
        <v>0.805</v>
      </c>
      <c r="N35" s="22">
        <v>0.85</v>
      </c>
      <c r="O35" s="19">
        <v>0.79</v>
      </c>
      <c r="P35" s="22">
        <v>0.794</v>
      </c>
      <c r="Q35" s="22">
        <v>0.78</v>
      </c>
      <c r="R35" s="19">
        <v>0.874</v>
      </c>
      <c r="S35" s="19">
        <v>0.862</v>
      </c>
      <c r="T35" s="19">
        <v>0.84</v>
      </c>
      <c r="U35" s="19">
        <v>0.77</v>
      </c>
      <c r="V35" s="20">
        <v>1.1</v>
      </c>
      <c r="W35" s="19">
        <f t="shared" si="8"/>
        <v>0.726</v>
      </c>
      <c r="X35" s="19">
        <f t="shared" si="9"/>
        <v>1.11</v>
      </c>
      <c r="Y35" s="19">
        <f t="shared" si="10"/>
        <v>0.8730952380952383</v>
      </c>
      <c r="Z35" s="19">
        <f t="shared" si="11"/>
        <v>0.9493636363636363</v>
      </c>
      <c r="AA35" s="19">
        <f t="shared" si="12"/>
        <v>0.78525</v>
      </c>
    </row>
    <row r="36" spans="1:27" s="2" customFormat="1" ht="10.5" customHeight="1">
      <c r="A36" s="10" t="s">
        <v>55</v>
      </c>
      <c r="B36" s="19">
        <v>1.25</v>
      </c>
      <c r="C36" s="19"/>
      <c r="D36" s="19"/>
      <c r="E36" s="19"/>
      <c r="F36" s="19"/>
      <c r="G36" s="19">
        <v>2.57</v>
      </c>
      <c r="H36" s="19"/>
      <c r="I36" s="19"/>
      <c r="J36" s="19"/>
      <c r="K36" s="19"/>
      <c r="L36" s="19"/>
      <c r="M36" s="19">
        <v>1.7</v>
      </c>
      <c r="N36" s="19"/>
      <c r="P36" s="19">
        <v>2.01</v>
      </c>
      <c r="Q36" s="19"/>
      <c r="R36" s="19">
        <v>2.32</v>
      </c>
      <c r="S36" s="19">
        <v>2.3</v>
      </c>
      <c r="T36" s="19"/>
      <c r="U36" s="19"/>
      <c r="V36" s="19"/>
      <c r="W36" s="19">
        <f t="shared" si="8"/>
        <v>1.25</v>
      </c>
      <c r="X36" s="19">
        <f t="shared" si="9"/>
        <v>2.57</v>
      </c>
      <c r="Y36" s="19">
        <f t="shared" si="10"/>
        <v>2.025</v>
      </c>
      <c r="Z36" s="19">
        <f t="shared" si="11"/>
        <v>2.135</v>
      </c>
      <c r="AA36" s="19">
        <f t="shared" si="12"/>
        <v>1.97</v>
      </c>
    </row>
    <row r="37" spans="1:27" s="2" customFormat="1" ht="10.5" customHeight="1">
      <c r="A37" s="10" t="s">
        <v>56</v>
      </c>
      <c r="B37" s="19"/>
      <c r="C37" s="19">
        <v>0.18</v>
      </c>
      <c r="D37" s="19">
        <v>0.199</v>
      </c>
      <c r="E37" s="19"/>
      <c r="F37" s="19">
        <v>0.385</v>
      </c>
      <c r="G37" s="19"/>
      <c r="H37" s="19">
        <v>0.5</v>
      </c>
      <c r="I37" s="19">
        <v>0.66</v>
      </c>
      <c r="J37" s="19">
        <v>0.8</v>
      </c>
      <c r="K37" s="19">
        <v>0.35</v>
      </c>
      <c r="L37" s="19">
        <v>0.3</v>
      </c>
      <c r="M37" s="19"/>
      <c r="N37" s="19">
        <v>0.35</v>
      </c>
      <c r="O37" s="19">
        <v>0.34</v>
      </c>
      <c r="P37" s="19"/>
      <c r="Q37" s="19">
        <v>0.3</v>
      </c>
      <c r="R37" s="19"/>
      <c r="S37" s="19">
        <v>0.39</v>
      </c>
      <c r="T37" s="19">
        <v>0.28</v>
      </c>
      <c r="U37" s="19">
        <v>0.34</v>
      </c>
      <c r="V37" s="19">
        <v>0.25</v>
      </c>
      <c r="W37" s="19">
        <f t="shared" si="8"/>
        <v>0.18</v>
      </c>
      <c r="X37" s="19">
        <f t="shared" si="9"/>
        <v>0.8</v>
      </c>
      <c r="Y37" s="19">
        <f t="shared" si="10"/>
        <v>0.3749333333333333</v>
      </c>
      <c r="Z37" s="19">
        <f t="shared" si="11"/>
        <v>0.44937499999999997</v>
      </c>
      <c r="AA37" s="19">
        <f t="shared" si="12"/>
        <v>0.28180000000000005</v>
      </c>
    </row>
    <row r="38" spans="1:27" s="2" customFormat="1" ht="10.5" customHeight="1">
      <c r="A38" s="10" t="s">
        <v>57</v>
      </c>
      <c r="B38" s="19">
        <v>1.12</v>
      </c>
      <c r="C38" s="19">
        <v>1.2</v>
      </c>
      <c r="D38" s="19"/>
      <c r="E38" s="19">
        <v>2.75</v>
      </c>
      <c r="F38" s="19"/>
      <c r="G38" s="19">
        <v>2.81</v>
      </c>
      <c r="H38" s="19"/>
      <c r="I38" s="19"/>
      <c r="J38" s="19"/>
      <c r="K38" s="19"/>
      <c r="L38" s="19"/>
      <c r="M38" s="19">
        <v>2.02</v>
      </c>
      <c r="N38" s="19"/>
      <c r="O38" s="19"/>
      <c r="P38" s="19">
        <v>2.35</v>
      </c>
      <c r="Q38" s="19">
        <v>2.4</v>
      </c>
      <c r="R38" s="19">
        <v>2.64</v>
      </c>
      <c r="S38" s="19">
        <v>2.63</v>
      </c>
      <c r="T38" s="19"/>
      <c r="U38" s="19"/>
      <c r="V38" s="19"/>
      <c r="W38" s="19">
        <f t="shared" si="8"/>
        <v>1.12</v>
      </c>
      <c r="X38" s="19">
        <f t="shared" si="9"/>
        <v>2.81</v>
      </c>
      <c r="Y38" s="19">
        <f t="shared" si="10"/>
        <v>2.213333333333333</v>
      </c>
      <c r="Z38" s="19">
        <f t="shared" si="11"/>
        <v>2.526666666666667</v>
      </c>
      <c r="AA38" s="19">
        <f t="shared" si="12"/>
        <v>2.0566666666666666</v>
      </c>
    </row>
    <row r="39" spans="1:27" s="2" customFormat="1" ht="10.5" customHeight="1">
      <c r="A39" s="10" t="s">
        <v>58</v>
      </c>
      <c r="B39" s="19">
        <v>0.85</v>
      </c>
      <c r="C39" s="19"/>
      <c r="D39" s="19"/>
      <c r="E39" s="19"/>
      <c r="F39" s="19"/>
      <c r="G39" s="19"/>
      <c r="H39" s="19"/>
      <c r="I39" s="19"/>
      <c r="J39" s="19"/>
      <c r="K39" s="19"/>
      <c r="L39" s="19"/>
      <c r="M39" s="19"/>
      <c r="N39" s="19"/>
      <c r="O39" s="19"/>
      <c r="P39" s="19"/>
      <c r="Q39" s="19"/>
      <c r="R39" s="19"/>
      <c r="S39" s="19">
        <v>1.9</v>
      </c>
      <c r="T39" s="19"/>
      <c r="U39" s="19"/>
      <c r="V39" s="19"/>
      <c r="W39" s="19">
        <f t="shared" si="8"/>
        <v>0.85</v>
      </c>
      <c r="X39" s="19">
        <f t="shared" si="9"/>
        <v>1.9</v>
      </c>
      <c r="Y39" s="19">
        <f t="shared" si="10"/>
        <v>1.375</v>
      </c>
      <c r="Z39" s="19"/>
      <c r="AA39" s="19"/>
    </row>
    <row r="40" spans="1:27" s="2" customFormat="1" ht="10.5" customHeight="1">
      <c r="A40" s="10" t="s">
        <v>59</v>
      </c>
      <c r="B40" s="19">
        <v>0.74</v>
      </c>
      <c r="C40" s="19">
        <v>0.81</v>
      </c>
      <c r="D40" s="19">
        <v>0.752</v>
      </c>
      <c r="E40" s="19">
        <v>1.75</v>
      </c>
      <c r="F40" s="19">
        <v>1.46</v>
      </c>
      <c r="G40" s="19">
        <v>1.74</v>
      </c>
      <c r="H40" s="19">
        <v>2.08</v>
      </c>
      <c r="I40" s="19">
        <v>3.1</v>
      </c>
      <c r="J40" s="19">
        <v>2.9</v>
      </c>
      <c r="K40" s="19">
        <v>1.65</v>
      </c>
      <c r="L40" s="19">
        <v>1.58</v>
      </c>
      <c r="M40" s="19">
        <v>1.37</v>
      </c>
      <c r="N40" s="19">
        <v>1.64</v>
      </c>
      <c r="O40" s="19">
        <v>1.45</v>
      </c>
      <c r="P40" s="19">
        <v>1.5</v>
      </c>
      <c r="Q40" s="19">
        <v>1.6</v>
      </c>
      <c r="R40" s="19">
        <v>1.73</v>
      </c>
      <c r="S40" s="19">
        <v>1.83</v>
      </c>
      <c r="T40" s="19">
        <v>1.37</v>
      </c>
      <c r="U40" s="19">
        <v>1.5</v>
      </c>
      <c r="V40" s="19">
        <v>0.85</v>
      </c>
      <c r="W40" s="19">
        <f t="shared" si="8"/>
        <v>0.74</v>
      </c>
      <c r="X40" s="19">
        <f t="shared" si="9"/>
        <v>3.1</v>
      </c>
      <c r="Y40" s="19">
        <f t="shared" si="10"/>
        <v>1.590571428571429</v>
      </c>
      <c r="Z40" s="19">
        <f t="shared" si="11"/>
        <v>1.8290909090909095</v>
      </c>
      <c r="AA40" s="19">
        <f t="shared" si="12"/>
        <v>1.3015</v>
      </c>
    </row>
    <row r="41" spans="1:27" ht="10.5" customHeight="1">
      <c r="A41" s="10" t="s">
        <v>60</v>
      </c>
      <c r="B41" s="19">
        <v>0.12</v>
      </c>
      <c r="C41" s="19">
        <v>0.12</v>
      </c>
      <c r="D41" s="19">
        <v>0.125</v>
      </c>
      <c r="E41" s="19">
        <v>0.255</v>
      </c>
      <c r="F41" s="19">
        <v>0.228</v>
      </c>
      <c r="G41" s="19">
        <v>0.25</v>
      </c>
      <c r="H41" s="19">
        <v>0.27</v>
      </c>
      <c r="I41" s="19">
        <v>0.44</v>
      </c>
      <c r="J41" s="19">
        <v>0.41</v>
      </c>
      <c r="K41" s="19">
        <v>0.23</v>
      </c>
      <c r="L41" s="19">
        <v>0.23</v>
      </c>
      <c r="M41" s="19">
        <v>0.202</v>
      </c>
      <c r="N41" s="19">
        <v>0.23</v>
      </c>
      <c r="O41" s="19">
        <v>0.2</v>
      </c>
      <c r="P41" s="19">
        <v>0.23</v>
      </c>
      <c r="Q41" s="19">
        <v>0.21</v>
      </c>
      <c r="R41" s="19">
        <v>0.259</v>
      </c>
      <c r="S41" s="19">
        <v>0.271</v>
      </c>
      <c r="T41" s="19">
        <v>0.24</v>
      </c>
      <c r="U41" s="19">
        <v>0.23</v>
      </c>
      <c r="V41" s="19">
        <v>0.15</v>
      </c>
      <c r="W41" s="19">
        <f t="shared" si="8"/>
        <v>0.12</v>
      </c>
      <c r="X41" s="19">
        <f t="shared" si="9"/>
        <v>0.44</v>
      </c>
      <c r="Y41" s="19">
        <f t="shared" si="10"/>
        <v>0.2333333333333334</v>
      </c>
      <c r="Z41" s="19">
        <f t="shared" si="11"/>
        <v>0.2631818181818182</v>
      </c>
      <c r="AA41" s="19">
        <f t="shared" si="12"/>
        <v>0.19187499999999996</v>
      </c>
    </row>
    <row r="42" spans="1:24" s="25" customFormat="1" ht="10.5" customHeight="1">
      <c r="A42" s="12"/>
      <c r="B42" s="19"/>
      <c r="C42" s="19"/>
      <c r="D42" s="19"/>
      <c r="E42" s="19"/>
      <c r="F42" s="19"/>
      <c r="G42" s="19"/>
      <c r="H42" s="19"/>
      <c r="I42" s="19"/>
      <c r="J42" s="19"/>
      <c r="K42" s="19"/>
      <c r="L42" s="19"/>
      <c r="M42" s="19"/>
      <c r="N42" s="19"/>
      <c r="O42" s="19"/>
      <c r="P42" s="19"/>
      <c r="Q42" s="19"/>
      <c r="R42" s="19"/>
      <c r="S42" s="19"/>
      <c r="T42" s="19"/>
      <c r="U42" s="19"/>
      <c r="V42" s="19"/>
      <c r="W42" s="19"/>
      <c r="X42" s="19"/>
    </row>
    <row r="43" spans="1:27" s="21" customFormat="1" ht="10.5" customHeight="1">
      <c r="A43" s="15" t="s">
        <v>61</v>
      </c>
      <c r="B43" s="24"/>
      <c r="C43" s="24">
        <v>180</v>
      </c>
      <c r="D43" s="24">
        <v>25</v>
      </c>
      <c r="E43" s="24"/>
      <c r="F43" s="24">
        <v>55</v>
      </c>
      <c r="G43" s="24">
        <v>124</v>
      </c>
      <c r="H43" s="24">
        <v>66</v>
      </c>
      <c r="I43" s="24"/>
      <c r="J43" s="24"/>
      <c r="K43" s="24">
        <v>44</v>
      </c>
      <c r="L43" s="24"/>
      <c r="M43" s="24">
        <v>42</v>
      </c>
      <c r="N43" s="24">
        <v>43</v>
      </c>
      <c r="O43" s="24">
        <v>40</v>
      </c>
      <c r="P43" s="24">
        <v>59</v>
      </c>
      <c r="Q43" s="24"/>
      <c r="R43" s="24"/>
      <c r="S43" s="24">
        <v>54</v>
      </c>
      <c r="T43" s="24"/>
      <c r="U43" s="24"/>
      <c r="V43" s="24">
        <v>32</v>
      </c>
      <c r="W43" s="32">
        <f t="shared" si="8"/>
        <v>25</v>
      </c>
      <c r="X43" s="32">
        <f t="shared" si="9"/>
        <v>180</v>
      </c>
      <c r="Y43" s="32">
        <f t="shared" si="10"/>
        <v>63.666666666666664</v>
      </c>
      <c r="Z43" s="32">
        <f>AVERAGE(E43:N43,V43)</f>
        <v>58</v>
      </c>
      <c r="AA43" s="32">
        <f>AVERAGE(B43:D43,O43:S43)</f>
        <v>71.6</v>
      </c>
    </row>
    <row r="44" spans="1:27" s="2" customFormat="1" ht="10.5" customHeight="1">
      <c r="A44" s="10" t="s">
        <v>62</v>
      </c>
      <c r="B44" s="20"/>
      <c r="C44" s="20"/>
      <c r="D44" s="20"/>
      <c r="E44" s="20"/>
      <c r="F44" s="20"/>
      <c r="G44" s="20"/>
      <c r="H44" s="20"/>
      <c r="I44" s="20"/>
      <c r="J44" s="20"/>
      <c r="K44" s="20"/>
      <c r="L44" s="20"/>
      <c r="M44" s="20">
        <v>3.2</v>
      </c>
      <c r="N44" s="20"/>
      <c r="O44" s="20"/>
      <c r="P44" s="20">
        <v>4.1</v>
      </c>
      <c r="Q44" s="20"/>
      <c r="R44" s="20">
        <v>4.8</v>
      </c>
      <c r="S44" s="20">
        <v>2</v>
      </c>
      <c r="T44" s="20"/>
      <c r="U44" s="20"/>
      <c r="V44" s="20"/>
      <c r="W44" s="20">
        <f t="shared" si="8"/>
        <v>2</v>
      </c>
      <c r="X44" s="20">
        <f t="shared" si="9"/>
        <v>4.8</v>
      </c>
      <c r="Y44" s="20">
        <f t="shared" si="10"/>
        <v>3.525</v>
      </c>
      <c r="Z44" s="20">
        <f>AVERAGE(E44:N44,V44)</f>
        <v>3.2</v>
      </c>
      <c r="AA44" s="20">
        <f>AVERAGE(B44:D44,O44:S44)</f>
        <v>3.633333333333333</v>
      </c>
    </row>
    <row r="45" spans="1:27" s="2" customFormat="1" ht="10.5" customHeight="1">
      <c r="A45" s="10" t="s">
        <v>63</v>
      </c>
      <c r="B45" s="20"/>
      <c r="C45" s="20">
        <v>0.8</v>
      </c>
      <c r="D45" s="20">
        <v>0.8</v>
      </c>
      <c r="E45" s="20"/>
      <c r="F45" s="20">
        <v>1.7</v>
      </c>
      <c r="G45" s="20">
        <v>3.1</v>
      </c>
      <c r="H45" s="20">
        <v>1.79</v>
      </c>
      <c r="I45" s="20">
        <v>2.4</v>
      </c>
      <c r="J45" s="20">
        <v>2.2</v>
      </c>
      <c r="K45" s="20">
        <v>1.3</v>
      </c>
      <c r="L45" s="20">
        <v>1.3</v>
      </c>
      <c r="M45" s="19"/>
      <c r="N45" s="20">
        <v>1.3</v>
      </c>
      <c r="O45" s="20">
        <v>1</v>
      </c>
      <c r="P45" s="20">
        <v>1.5</v>
      </c>
      <c r="Q45" s="20">
        <v>1.5</v>
      </c>
      <c r="R45" s="20">
        <v>4.8</v>
      </c>
      <c r="S45" s="20">
        <v>1.49</v>
      </c>
      <c r="T45" s="20">
        <v>1.2</v>
      </c>
      <c r="U45" s="20">
        <v>1.1</v>
      </c>
      <c r="V45" s="19">
        <v>0.86</v>
      </c>
      <c r="W45" s="19">
        <f t="shared" si="8"/>
        <v>0.8</v>
      </c>
      <c r="X45" s="19">
        <f t="shared" si="9"/>
        <v>4.8</v>
      </c>
      <c r="Y45" s="19">
        <f t="shared" si="10"/>
        <v>1.6744444444444446</v>
      </c>
      <c r="Z45" s="20">
        <f>AVERAGE(E45:N45,V45)</f>
        <v>1.7722222222222226</v>
      </c>
      <c r="AA45" s="20">
        <f>AVERAGE(B45:D45,O45:S45)</f>
        <v>1.6985714285714284</v>
      </c>
    </row>
    <row r="46" spans="1:27" s="2" customFormat="1" ht="10.5" customHeight="1">
      <c r="A46" s="10" t="s">
        <v>105</v>
      </c>
      <c r="B46" s="19"/>
      <c r="C46" s="19"/>
      <c r="D46" s="19"/>
      <c r="E46" s="19"/>
      <c r="F46" s="19"/>
      <c r="G46" s="19"/>
      <c r="H46" s="19"/>
      <c r="I46" s="19"/>
      <c r="J46" s="19"/>
      <c r="K46" s="19">
        <v>0.23</v>
      </c>
      <c r="L46" s="19"/>
      <c r="M46" s="19"/>
      <c r="N46" s="19">
        <v>0.2</v>
      </c>
      <c r="O46" s="19">
        <v>0.12</v>
      </c>
      <c r="P46" s="19"/>
      <c r="Q46" s="19"/>
      <c r="R46" s="19"/>
      <c r="S46" s="19"/>
      <c r="T46" s="19"/>
      <c r="U46" s="19"/>
      <c r="V46" s="19">
        <v>0.24</v>
      </c>
      <c r="W46" s="19"/>
      <c r="X46" s="19"/>
      <c r="Y46" s="19"/>
      <c r="Z46" s="20"/>
      <c r="AA46" s="20"/>
    </row>
    <row r="47" spans="1:27" s="2" customFormat="1" ht="10.5" customHeight="1">
      <c r="A47" s="10" t="s">
        <v>64</v>
      </c>
      <c r="B47" s="33">
        <f>0.44*B34</f>
        <v>0.30272</v>
      </c>
      <c r="C47" s="33">
        <f>0.44*C34</f>
        <v>0.3036</v>
      </c>
      <c r="D47" s="19">
        <v>0.096</v>
      </c>
      <c r="E47" s="33">
        <f>0.44*E34</f>
        <v>0.8096</v>
      </c>
      <c r="F47" s="19">
        <v>1.11</v>
      </c>
      <c r="G47" s="19">
        <v>1.03</v>
      </c>
      <c r="H47" s="19">
        <v>0.84</v>
      </c>
      <c r="I47" s="19">
        <v>1.3</v>
      </c>
      <c r="J47" s="19">
        <v>1.6</v>
      </c>
      <c r="K47" s="19">
        <v>1.02</v>
      </c>
      <c r="L47" s="19">
        <v>0.77</v>
      </c>
      <c r="M47" s="19">
        <v>0.72</v>
      </c>
      <c r="N47" s="19">
        <v>0.88</v>
      </c>
      <c r="O47" s="19">
        <v>0.64</v>
      </c>
      <c r="P47" s="33">
        <f>0.44*P34</f>
        <v>0.7040000000000001</v>
      </c>
      <c r="Q47" s="19">
        <v>0.4</v>
      </c>
      <c r="R47" s="19">
        <v>1.013</v>
      </c>
      <c r="S47" s="19">
        <v>0.84</v>
      </c>
      <c r="T47" s="19">
        <v>0.32</v>
      </c>
      <c r="U47" s="19">
        <v>0.37</v>
      </c>
      <c r="V47" s="19">
        <v>0.36</v>
      </c>
      <c r="W47" s="19">
        <f t="shared" si="8"/>
        <v>0.096</v>
      </c>
      <c r="X47" s="19">
        <f t="shared" si="9"/>
        <v>1.6</v>
      </c>
      <c r="Y47" s="19">
        <f t="shared" si="10"/>
        <v>0.7347104761904762</v>
      </c>
      <c r="Z47" s="19">
        <f>AVERAGE(E47:N47,V47)</f>
        <v>0.9490545454545455</v>
      </c>
      <c r="AA47" s="19">
        <f>AVERAGE(B47:D47,O47:S47)</f>
        <v>0.537415</v>
      </c>
    </row>
    <row r="48" spans="1:27" ht="10.5" customHeight="1">
      <c r="A48" s="10" t="s">
        <v>65</v>
      </c>
      <c r="B48" s="19">
        <v>0.045</v>
      </c>
      <c r="C48" s="19"/>
      <c r="D48" s="19">
        <v>0.032</v>
      </c>
      <c r="E48" s="19"/>
      <c r="F48" s="19">
        <v>0.19</v>
      </c>
      <c r="G48" s="19">
        <v>0.38</v>
      </c>
      <c r="H48" s="19">
        <v>0.26</v>
      </c>
      <c r="I48" s="19"/>
      <c r="J48" s="19">
        <v>0.43</v>
      </c>
      <c r="K48" s="19">
        <v>0.29</v>
      </c>
      <c r="L48" s="19">
        <v>0.23</v>
      </c>
      <c r="M48" s="19">
        <v>0.2</v>
      </c>
      <c r="N48" s="19">
        <v>0.26</v>
      </c>
      <c r="O48" s="19">
        <v>0.2</v>
      </c>
      <c r="P48" s="19">
        <v>0.22</v>
      </c>
      <c r="Q48" s="19"/>
      <c r="R48" s="19">
        <v>0.284</v>
      </c>
      <c r="S48" s="19">
        <v>0.24</v>
      </c>
      <c r="T48" s="19"/>
      <c r="U48" s="19"/>
      <c r="V48" s="19"/>
      <c r="W48" s="19">
        <f t="shared" si="8"/>
        <v>0.032</v>
      </c>
      <c r="X48" s="19">
        <f t="shared" si="9"/>
        <v>0.43</v>
      </c>
      <c r="Y48" s="19">
        <f t="shared" si="10"/>
        <v>0.23292857142857143</v>
      </c>
      <c r="Z48" s="19">
        <f>AVERAGE(E48:N48,V48)</f>
        <v>0.28</v>
      </c>
      <c r="AA48" s="19">
        <f>AVERAGE(B48:D48,O48:S48)</f>
        <v>0.17016666666666666</v>
      </c>
    </row>
    <row r="49" spans="1:27" ht="10.5" customHeight="1">
      <c r="A49" s="12"/>
      <c r="B49" s="19"/>
      <c r="C49" s="19"/>
      <c r="D49" s="19"/>
      <c r="E49" s="19"/>
      <c r="F49" s="19"/>
      <c r="G49" s="19"/>
      <c r="H49" s="19"/>
      <c r="I49" s="19"/>
      <c r="J49" s="19"/>
      <c r="K49" s="19"/>
      <c r="L49" s="19"/>
      <c r="M49" s="19"/>
      <c r="N49" s="19"/>
      <c r="O49" s="19"/>
      <c r="P49" s="19"/>
      <c r="Q49" s="19"/>
      <c r="R49" s="19"/>
      <c r="S49" s="19"/>
      <c r="T49" s="19"/>
      <c r="U49" s="19"/>
      <c r="V49" s="19"/>
      <c r="W49" s="19"/>
      <c r="X49" s="19"/>
      <c r="Z49" s="21"/>
      <c r="AA49" s="21"/>
    </row>
    <row r="50" spans="1:27" s="2" customFormat="1" ht="10.5" customHeight="1">
      <c r="A50" s="14" t="s">
        <v>66</v>
      </c>
      <c r="B50" s="19"/>
      <c r="C50" s="19"/>
      <c r="D50" s="19"/>
      <c r="E50" s="19"/>
      <c r="F50" s="19"/>
      <c r="G50" s="19"/>
      <c r="H50" s="19"/>
      <c r="I50" s="19"/>
      <c r="J50" s="19"/>
      <c r="K50" s="19"/>
      <c r="L50" s="19"/>
      <c r="M50" s="19"/>
      <c r="N50" s="19"/>
      <c r="O50" s="19"/>
      <c r="P50" s="19"/>
      <c r="Q50" s="19"/>
      <c r="R50" s="19"/>
      <c r="S50" s="19"/>
      <c r="T50" s="19"/>
      <c r="U50" s="19"/>
      <c r="V50" s="19"/>
      <c r="W50" s="19"/>
      <c r="X50" s="19"/>
      <c r="Z50" s="21"/>
      <c r="AA50" s="21"/>
    </row>
    <row r="51" spans="1:27" s="2" customFormat="1" ht="10.5" customHeight="1">
      <c r="A51" s="10" t="s">
        <v>67</v>
      </c>
      <c r="B51" s="19"/>
      <c r="C51" s="19"/>
      <c r="D51" s="19">
        <v>1.1</v>
      </c>
      <c r="E51" s="19"/>
      <c r="F51" s="19">
        <v>4</v>
      </c>
      <c r="G51" s="19"/>
      <c r="H51" s="19">
        <v>6.8</v>
      </c>
      <c r="I51" s="19">
        <v>2.95</v>
      </c>
      <c r="J51" s="19"/>
      <c r="K51" s="20">
        <v>15.9</v>
      </c>
      <c r="L51" s="20">
        <v>13.6</v>
      </c>
      <c r="M51" s="19"/>
      <c r="N51" s="20">
        <v>16.7</v>
      </c>
      <c r="O51" s="20">
        <v>14.1</v>
      </c>
      <c r="P51" s="20">
        <v>17</v>
      </c>
      <c r="Q51" s="20">
        <v>10</v>
      </c>
      <c r="R51" s="20"/>
      <c r="S51" s="20">
        <v>3.9</v>
      </c>
      <c r="T51" s="19"/>
      <c r="U51" s="19">
        <v>21.3</v>
      </c>
      <c r="V51" s="20">
        <v>6.3</v>
      </c>
      <c r="W51" s="19">
        <f>MIN($B51:$V51)</f>
        <v>1.1</v>
      </c>
      <c r="X51" s="19">
        <f>MAX($B51:$V51)</f>
        <v>21.3</v>
      </c>
      <c r="Y51" s="19">
        <f>AVERAGE($B51:$V51)</f>
        <v>10.28076923076923</v>
      </c>
      <c r="Z51" s="20">
        <f>AVERAGE(E51:N51,V51)</f>
        <v>9.464285714285714</v>
      </c>
      <c r="AA51" s="20">
        <f>AVERAGE(B51:D51,O51:S51)</f>
        <v>9.22</v>
      </c>
    </row>
    <row r="52" spans="1:27" s="9" customFormat="1" ht="10.5" customHeight="1">
      <c r="A52" s="16" t="s">
        <v>68</v>
      </c>
      <c r="B52" s="26"/>
      <c r="C52" s="26"/>
      <c r="D52" s="26"/>
      <c r="E52" s="26"/>
      <c r="F52" s="26"/>
      <c r="G52" s="26"/>
      <c r="H52" s="26">
        <v>2</v>
      </c>
      <c r="I52" s="26">
        <v>0.793</v>
      </c>
      <c r="J52" s="26"/>
      <c r="K52" s="40">
        <v>5.8</v>
      </c>
      <c r="L52" s="39">
        <v>26.7</v>
      </c>
      <c r="M52" s="26"/>
      <c r="N52" s="40">
        <v>6.5</v>
      </c>
      <c r="O52" s="39">
        <v>5.3</v>
      </c>
      <c r="P52" s="39">
        <v>5.65</v>
      </c>
      <c r="Q52" s="39">
        <v>3</v>
      </c>
      <c r="R52" s="39"/>
      <c r="S52" s="39">
        <v>0.68</v>
      </c>
      <c r="T52" s="26"/>
      <c r="U52" s="26">
        <v>8.27</v>
      </c>
      <c r="V52" s="44">
        <v>9</v>
      </c>
      <c r="W52" s="19">
        <f>MIN($B52:$V52)</f>
        <v>0.68</v>
      </c>
      <c r="X52" s="19">
        <f>MAX($B52:$V52)</f>
        <v>26.7</v>
      </c>
      <c r="Y52" s="19">
        <f>AVERAGE($B52:$V52)</f>
        <v>6.699363636363636</v>
      </c>
      <c r="Z52" s="20">
        <f>AVERAGE(E52:N52,V52)</f>
        <v>8.4655</v>
      </c>
      <c r="AA52" s="20">
        <f>AVERAGE(B52:D52,O52:S52)</f>
        <v>3.6574999999999998</v>
      </c>
    </row>
    <row r="53" spans="1:22" s="9" customFormat="1" ht="10.5" customHeight="1">
      <c r="A53" s="17"/>
      <c r="B53" s="9" t="s">
        <v>69</v>
      </c>
      <c r="C53" s="49" t="s">
        <v>70</v>
      </c>
      <c r="D53" s="9" t="s">
        <v>71</v>
      </c>
      <c r="E53" s="9" t="s">
        <v>71</v>
      </c>
      <c r="F53" s="9" t="s">
        <v>71</v>
      </c>
      <c r="G53" s="9" t="s">
        <v>72</v>
      </c>
      <c r="H53" s="9" t="s">
        <v>73</v>
      </c>
      <c r="I53" s="9" t="s">
        <v>74</v>
      </c>
      <c r="J53" s="9" t="s">
        <v>75</v>
      </c>
      <c r="K53" s="9" t="s">
        <v>103</v>
      </c>
      <c r="L53" s="9" t="s">
        <v>76</v>
      </c>
      <c r="M53" s="9" t="s">
        <v>77</v>
      </c>
      <c r="N53" s="9" t="s">
        <v>103</v>
      </c>
      <c r="O53" s="9" t="s">
        <v>103</v>
      </c>
      <c r="P53" s="9" t="s">
        <v>77</v>
      </c>
      <c r="Q53" s="9" t="s">
        <v>78</v>
      </c>
      <c r="R53" s="9" t="s">
        <v>77</v>
      </c>
      <c r="S53" s="9" t="s">
        <v>79</v>
      </c>
      <c r="T53" s="9" t="s">
        <v>75</v>
      </c>
      <c r="U53" s="9" t="s">
        <v>130</v>
      </c>
      <c r="V53" s="9" t="s">
        <v>130</v>
      </c>
    </row>
    <row r="54" spans="1:27" s="9" customFormat="1" ht="10.5" customHeight="1">
      <c r="A54" s="17"/>
      <c r="B54" s="9" t="s">
        <v>80</v>
      </c>
      <c r="C54" s="49" t="s">
        <v>80</v>
      </c>
      <c r="D54" s="9" t="s">
        <v>81</v>
      </c>
      <c r="E54" s="9" t="s">
        <v>80</v>
      </c>
      <c r="F54" s="9" t="s">
        <v>81</v>
      </c>
      <c r="G54" s="9" t="s">
        <v>80</v>
      </c>
      <c r="H54" s="9" t="s">
        <v>80</v>
      </c>
      <c r="I54" s="9" t="s">
        <v>82</v>
      </c>
      <c r="J54" s="9" t="s">
        <v>80</v>
      </c>
      <c r="K54" s="38" t="s">
        <v>104</v>
      </c>
      <c r="L54" s="9" t="s">
        <v>83</v>
      </c>
      <c r="M54" s="9" t="s">
        <v>84</v>
      </c>
      <c r="N54" s="38" t="s">
        <v>104</v>
      </c>
      <c r="O54" s="38" t="s">
        <v>104</v>
      </c>
      <c r="P54" s="9" t="s">
        <v>84</v>
      </c>
      <c r="Q54" s="9" t="s">
        <v>80</v>
      </c>
      <c r="R54" s="9" t="s">
        <v>84</v>
      </c>
      <c r="S54" s="9" t="s">
        <v>80</v>
      </c>
      <c r="T54" s="9" t="s">
        <v>80</v>
      </c>
      <c r="U54" s="9" t="s">
        <v>80</v>
      </c>
      <c r="V54" s="9" t="s">
        <v>80</v>
      </c>
      <c r="Y54" s="9" t="s">
        <v>109</v>
      </c>
      <c r="Z54" s="5">
        <f>Z34/Z47</f>
        <v>2.0594658799187706</v>
      </c>
      <c r="AA54" s="5">
        <f>AA34/AA47</f>
        <v>2.4080552273382767</v>
      </c>
    </row>
    <row r="55" spans="1:22" s="9" customFormat="1" ht="10.5" customHeight="1">
      <c r="A55" s="18"/>
      <c r="B55" s="9" t="s">
        <v>85</v>
      </c>
      <c r="C55" s="49" t="s">
        <v>86</v>
      </c>
      <c r="D55" s="9" t="s">
        <v>87</v>
      </c>
      <c r="E55" s="9" t="s">
        <v>88</v>
      </c>
      <c r="F55" s="9" t="s">
        <v>87</v>
      </c>
      <c r="G55" s="9" t="s">
        <v>89</v>
      </c>
      <c r="H55" s="9" t="s">
        <v>90</v>
      </c>
      <c r="I55" s="9" t="s">
        <v>91</v>
      </c>
      <c r="J55" s="9" t="s">
        <v>92</v>
      </c>
      <c r="L55" s="9" t="s">
        <v>90</v>
      </c>
      <c r="M55" s="9" t="s">
        <v>93</v>
      </c>
      <c r="P55" s="9" t="s">
        <v>93</v>
      </c>
      <c r="Q55" s="9" t="s">
        <v>89</v>
      </c>
      <c r="R55" s="9" t="s">
        <v>93</v>
      </c>
      <c r="S55" s="9" t="s">
        <v>94</v>
      </c>
      <c r="T55" s="9" t="s">
        <v>88</v>
      </c>
      <c r="U55" s="9" t="s">
        <v>131</v>
      </c>
      <c r="V55" s="9" t="s">
        <v>131</v>
      </c>
    </row>
    <row r="56" spans="8:24" ht="10.5" customHeight="1">
      <c r="H56" s="9"/>
      <c r="I56" s="9" t="s">
        <v>95</v>
      </c>
      <c r="J56" s="9"/>
      <c r="K56" s="9"/>
      <c r="L56" s="9"/>
      <c r="M56" s="9" t="s">
        <v>96</v>
      </c>
      <c r="N56" s="9"/>
      <c r="O56" s="9"/>
      <c r="P56" s="9" t="s">
        <v>96</v>
      </c>
      <c r="Q56" s="9"/>
      <c r="R56" s="9" t="s">
        <v>96</v>
      </c>
      <c r="S56" s="9"/>
      <c r="T56" s="9"/>
      <c r="U56" s="9"/>
      <c r="V56" s="9"/>
      <c r="W56" s="9"/>
      <c r="X56" s="9"/>
    </row>
    <row r="57" spans="16:21" ht="10.5" customHeight="1">
      <c r="P57"/>
      <c r="Q57"/>
      <c r="R57"/>
      <c r="T57" s="5"/>
      <c r="U57" s="5"/>
    </row>
    <row r="58" spans="1:18" ht="10.5" customHeight="1">
      <c r="A58" s="1" t="s">
        <v>97</v>
      </c>
      <c r="Q58"/>
      <c r="R58"/>
    </row>
    <row r="59" ht="9" customHeight="1"/>
    <row r="60" ht="9" customHeight="1"/>
    <row r="61" ht="9" customHeight="1"/>
    <row r="63" ht="9" customHeight="1"/>
    <row r="64" spans="13:15" ht="9" customHeight="1">
      <c r="M64" s="37"/>
      <c r="N64" s="37"/>
      <c r="O64" s="37"/>
    </row>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spans="1:15" ht="9" customHeight="1">
      <c r="A84" s="2" t="s">
        <v>115</v>
      </c>
      <c r="M84" s="20"/>
      <c r="N84" s="20"/>
      <c r="O84" s="20"/>
    </row>
    <row r="85" spans="1:27" ht="9" customHeight="1">
      <c r="A85" s="4" t="s">
        <v>110</v>
      </c>
      <c r="B85" s="20">
        <v>78.86347874382794</v>
      </c>
      <c r="E85" s="20">
        <v>77.98410909766419</v>
      </c>
      <c r="G85" s="20">
        <v>80.6004383445527</v>
      </c>
      <c r="I85" s="20">
        <v>80.69127239745491</v>
      </c>
      <c r="J85" s="20">
        <v>76.50437918788808</v>
      </c>
      <c r="K85" s="20">
        <v>76.37345707467271</v>
      </c>
      <c r="L85" s="20">
        <v>83.16553309318859</v>
      </c>
      <c r="M85" s="20">
        <v>79.24373883721363</v>
      </c>
      <c r="N85" s="20">
        <v>78.42011887103739</v>
      </c>
      <c r="O85" s="20">
        <v>76.88225218371427</v>
      </c>
      <c r="P85" s="20">
        <v>78.95771251698423</v>
      </c>
      <c r="Q85" s="20"/>
      <c r="R85" s="20">
        <v>76.98848676864479</v>
      </c>
      <c r="S85" s="20">
        <v>76.17503386665355</v>
      </c>
      <c r="T85" s="20"/>
      <c r="U85" s="20"/>
      <c r="V85" s="20">
        <v>81.27428011769189</v>
      </c>
      <c r="W85" s="19">
        <f>MIN($B85:$V85)</f>
        <v>76.17503386665355</v>
      </c>
      <c r="X85" s="19">
        <f>MAX($B85:$V85)</f>
        <v>83.16553309318859</v>
      </c>
      <c r="Y85" s="19">
        <f>AVERAGE($B85:$V85)</f>
        <v>78.72316365008491</v>
      </c>
      <c r="Z85" s="20">
        <f>AVERAGE(E85:N85,V85)</f>
        <v>79.361925224596</v>
      </c>
      <c r="AA85" s="20">
        <f>AVERAGE(B85:D85,O85:S85)</f>
        <v>77.57339281596497</v>
      </c>
    </row>
    <row r="86" spans="1:27" ht="9" customHeight="1">
      <c r="A86" s="4" t="s">
        <v>111</v>
      </c>
      <c r="B86" s="20">
        <v>8.452209120648627</v>
      </c>
      <c r="E86" s="20">
        <v>6.683867849173419</v>
      </c>
      <c r="G86" s="20">
        <v>7.2127021288738025</v>
      </c>
      <c r="I86" s="20">
        <v>7.826601993518812</v>
      </c>
      <c r="J86" s="20">
        <v>7.660313432922637</v>
      </c>
      <c r="K86" s="20">
        <v>7.862382869693724</v>
      </c>
      <c r="L86" s="20">
        <v>-2.7169881307492574</v>
      </c>
      <c r="M86" s="20">
        <v>7.510812537913321</v>
      </c>
      <c r="N86" s="20">
        <v>8.86041656883365</v>
      </c>
      <c r="O86" s="20">
        <v>9.239551956766642</v>
      </c>
      <c r="P86" s="20">
        <v>8.619876443256699</v>
      </c>
      <c r="Q86" s="20"/>
      <c r="R86" s="20">
        <v>14.060578869816899</v>
      </c>
      <c r="S86" s="20">
        <v>13.251687211460506</v>
      </c>
      <c r="T86" s="20"/>
      <c r="U86" s="20"/>
      <c r="V86" s="20">
        <v>8.46678406727369</v>
      </c>
      <c r="W86" s="19">
        <v>0</v>
      </c>
      <c r="X86" s="19">
        <f>MAX($B86:$V86)</f>
        <v>14.060578869816899</v>
      </c>
      <c r="Y86" s="19">
        <f>AVERAGE($B86:$V86)</f>
        <v>8.070771208528798</v>
      </c>
      <c r="Z86" s="20">
        <f>AVERAGE(E86:N86,V86)</f>
        <v>6.596321479717087</v>
      </c>
      <c r="AA86" s="41">
        <f>AVERAGE(B86:D86,O86:S86)</f>
        <v>10.724780720389875</v>
      </c>
    </row>
    <row r="87" spans="1:27" ht="9" customHeight="1">
      <c r="A87" s="4" t="s">
        <v>112</v>
      </c>
      <c r="B87" s="20">
        <v>5.802416688948151</v>
      </c>
      <c r="E87" s="20">
        <v>4.582319866645882</v>
      </c>
      <c r="G87" s="20">
        <v>2.2711872663474595</v>
      </c>
      <c r="I87" s="20">
        <v>1.3585094626111895</v>
      </c>
      <c r="J87" s="20">
        <v>2.3008763191222017</v>
      </c>
      <c r="K87" s="20">
        <v>3.1151370673574315</v>
      </c>
      <c r="L87" s="20">
        <v>-0.13364590282370453</v>
      </c>
      <c r="M87" s="20">
        <v>2.103660015515496</v>
      </c>
      <c r="N87" s="20">
        <v>3.9088315456956906</v>
      </c>
      <c r="O87" s="20">
        <v>5.587601519203895</v>
      </c>
      <c r="P87" s="20">
        <v>3.8216072753095043</v>
      </c>
      <c r="Q87" s="20"/>
      <c r="R87" s="20">
        <v>4.278008591306282</v>
      </c>
      <c r="S87" s="20">
        <v>5.727701332477836</v>
      </c>
      <c r="T87" s="20"/>
      <c r="U87" s="20"/>
      <c r="V87" s="20">
        <v>-0.39720454729443333</v>
      </c>
      <c r="W87" s="19">
        <v>0</v>
      </c>
      <c r="X87" s="19">
        <f>MAX($B87:$V87)</f>
        <v>5.802416688948151</v>
      </c>
      <c r="Y87" s="19">
        <f>AVERAGE($B87:$V87)</f>
        <v>3.1662147500302056</v>
      </c>
      <c r="Z87" s="20">
        <f>AVERAGE(E87:N87,V87)</f>
        <v>2.123296788130802</v>
      </c>
      <c r="AA87" s="41">
        <f>AVERAGE(B87:D87,O87:S87)</f>
        <v>5.043467081449133</v>
      </c>
    </row>
    <row r="88" spans="1:27" ht="9" customHeight="1">
      <c r="A88" s="4" t="s">
        <v>113</v>
      </c>
      <c r="B88" s="20">
        <v>6.454403579768866</v>
      </c>
      <c r="E88" s="20">
        <v>10.288550743681302</v>
      </c>
      <c r="G88" s="20">
        <v>9.525178415038582</v>
      </c>
      <c r="I88" s="20">
        <v>9.438464371531156</v>
      </c>
      <c r="J88" s="20">
        <v>12.479161452016026</v>
      </c>
      <c r="K88" s="20">
        <v>12.18125385122684</v>
      </c>
      <c r="L88" s="20">
        <v>19.274593652986656</v>
      </c>
      <c r="M88" s="20">
        <v>10.712209204208804</v>
      </c>
      <c r="N88" s="20">
        <v>8.390731067119033</v>
      </c>
      <c r="O88" s="20">
        <v>7.863016069853328</v>
      </c>
      <c r="P88" s="20">
        <v>7.943987422508871</v>
      </c>
      <c r="Q88" s="20"/>
      <c r="R88" s="20">
        <v>4.1521779311272375</v>
      </c>
      <c r="S88" s="20">
        <v>4.317577920073478</v>
      </c>
      <c r="T88" s="20"/>
      <c r="U88" s="20"/>
      <c r="V88" s="20">
        <v>9.924786764089937</v>
      </c>
      <c r="W88" s="19">
        <f>MIN($B88:$V88)</f>
        <v>4.1521779311272375</v>
      </c>
      <c r="X88" s="19">
        <f>MAX($B88:$V88)</f>
        <v>19.274593652986656</v>
      </c>
      <c r="Y88" s="19">
        <f>AVERAGE($B88:$V88)</f>
        <v>9.496149460373578</v>
      </c>
      <c r="Z88" s="41">
        <f>AVERAGE(E88:N88,V88)</f>
        <v>11.357214391322039</v>
      </c>
      <c r="AA88" s="20">
        <f>AVERAGE(B88:D88,O88:S88)</f>
        <v>6.146232584666356</v>
      </c>
    </row>
    <row r="89" spans="1:22" ht="9" customHeight="1">
      <c r="A89" s="4" t="s">
        <v>114</v>
      </c>
      <c r="B89" s="20">
        <v>99.5725081331936</v>
      </c>
      <c r="E89" s="20">
        <v>99.53884755716479</v>
      </c>
      <c r="G89" s="20">
        <v>99.60950615481254</v>
      </c>
      <c r="I89" s="20">
        <v>99.31484822511607</v>
      </c>
      <c r="J89" s="20">
        <v>98.94473039194894</v>
      </c>
      <c r="K89" s="20">
        <v>99.53223086295071</v>
      </c>
      <c r="L89" s="20">
        <v>99.58949271260228</v>
      </c>
      <c r="M89" s="20">
        <v>99.57042059485126</v>
      </c>
      <c r="N89" s="20">
        <v>99.58009805268577</v>
      </c>
      <c r="O89" s="20">
        <v>99.57242172953815</v>
      </c>
      <c r="P89" s="20">
        <v>99.3431836580593</v>
      </c>
      <c r="Q89" s="20"/>
      <c r="R89" s="20">
        <v>99.4792521608952</v>
      </c>
      <c r="S89" s="20">
        <v>99.47200033066537</v>
      </c>
      <c r="T89" s="20"/>
      <c r="U89" s="20"/>
      <c r="V89" s="20">
        <v>99.26864640176109</v>
      </c>
    </row>
    <row r="90" spans="1:15" ht="9" customHeight="1">
      <c r="A90" s="1" t="s">
        <v>116</v>
      </c>
      <c r="E90" s="2"/>
      <c r="G90" s="2"/>
      <c r="I90" s="2"/>
      <c r="J90" s="2"/>
      <c r="K90" s="2"/>
      <c r="L90" s="2"/>
      <c r="M90" s="42"/>
      <c r="N90" s="42"/>
      <c r="O90" s="42"/>
    </row>
    <row r="91" spans="2:27" ht="9" customHeight="1">
      <c r="B91" s="42" t="s">
        <v>117</v>
      </c>
      <c r="E91" s="42" t="s">
        <v>118</v>
      </c>
      <c r="G91" s="42" t="s">
        <v>123</v>
      </c>
      <c r="I91" s="42" t="s">
        <v>123</v>
      </c>
      <c r="J91" s="42" t="s">
        <v>124</v>
      </c>
      <c r="K91" s="42" t="s">
        <v>124</v>
      </c>
      <c r="L91" s="42" t="s">
        <v>123</v>
      </c>
      <c r="M91" s="20" t="s">
        <v>124</v>
      </c>
      <c r="N91" s="20" t="s">
        <v>117</v>
      </c>
      <c r="O91" s="20" t="s">
        <v>117</v>
      </c>
      <c r="P91" s="20" t="s">
        <v>117</v>
      </c>
      <c r="R91" s="20" t="s">
        <v>117</v>
      </c>
      <c r="S91" s="20" t="s">
        <v>117</v>
      </c>
      <c r="T91" s="20"/>
      <c r="U91" s="20"/>
      <c r="V91" s="1" t="s">
        <v>121</v>
      </c>
      <c r="W91" s="4" t="s">
        <v>99</v>
      </c>
      <c r="X91" s="4" t="s">
        <v>100</v>
      </c>
      <c r="Y91" s="4" t="s">
        <v>98</v>
      </c>
      <c r="Z91" s="4" t="s">
        <v>106</v>
      </c>
      <c r="AA91" s="4" t="s">
        <v>106</v>
      </c>
    </row>
    <row r="92" spans="23:27" ht="9" customHeight="1">
      <c r="W92" s="34"/>
      <c r="X92" s="34"/>
      <c r="Y92" s="5"/>
      <c r="Z92" s="5" t="s">
        <v>107</v>
      </c>
      <c r="AA92" s="5" t="s">
        <v>108</v>
      </c>
    </row>
    <row r="93" ht="9" customHeight="1"/>
    <row r="94" spans="1:2" ht="9" customHeight="1">
      <c r="A94" s="4">
        <v>6</v>
      </c>
      <c r="B94" s="2" t="s">
        <v>119</v>
      </c>
    </row>
    <row r="95" spans="1:5" ht="9" customHeight="1">
      <c r="A95" s="4">
        <v>1</v>
      </c>
      <c r="B95" s="2" t="s">
        <v>120</v>
      </c>
      <c r="E95" s="43"/>
    </row>
    <row r="96" spans="1:5" ht="9" customHeight="1">
      <c r="A96" s="4">
        <v>1</v>
      </c>
      <c r="B96" s="2" t="s">
        <v>122</v>
      </c>
      <c r="E96" s="43"/>
    </row>
    <row r="97" spans="1:2" ht="9" customHeight="1">
      <c r="A97" s="4">
        <v>3</v>
      </c>
      <c r="B97" s="2" t="s">
        <v>125</v>
      </c>
    </row>
    <row r="98" spans="1:2" ht="9" customHeight="1">
      <c r="A98" s="4">
        <v>3</v>
      </c>
      <c r="B98" s="2" t="s">
        <v>126</v>
      </c>
    </row>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3" ht="13.5" customHeight="1"/>
    <row r="114" ht="13.5" customHeight="1"/>
    <row r="115" ht="9" customHeight="1"/>
    <row r="116" ht="10.5" customHeight="1"/>
    <row r="117" ht="9" customHeight="1"/>
    <row r="118"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spans="2:5" ht="9.75" customHeight="1">
      <c r="B169" s="9"/>
      <c r="C169" s="9"/>
      <c r="D169" s="9"/>
      <c r="E169" s="9"/>
    </row>
    <row r="170" spans="2:3" ht="9.75" customHeight="1">
      <c r="B170" s="1"/>
      <c r="C170" s="1"/>
    </row>
    <row r="171" spans="2:3" ht="9.75" customHeight="1">
      <c r="B171" s="1"/>
      <c r="C171" s="1"/>
    </row>
    <row r="172" spans="2:3" ht="9.75" customHeight="1">
      <c r="B172" s="1"/>
      <c r="C172" s="1"/>
    </row>
  </sheetData>
  <printOptions/>
  <pageMargins left="0.75" right="0.75" top="1.25" bottom="1" header="0.5" footer="0.5"/>
  <pageSetup horizontalDpi="300" verticalDpi="300" orientation="portrait"/>
  <rowBreaks count="2" manualBreakCount="2">
    <brk id="111" max="65535" man="1"/>
    <brk id="168" max="65535" man="1"/>
  </rowBreaks>
</worksheet>
</file>

<file path=xl/worksheets/sheet2.xml><?xml version="1.0" encoding="utf-8"?>
<worksheet xmlns="http://schemas.openxmlformats.org/spreadsheetml/2006/main" xmlns:r="http://schemas.openxmlformats.org/officeDocument/2006/relationships">
  <dimension ref="A1:A14"/>
  <sheetViews>
    <sheetView workbookViewId="0" topLeftCell="A1">
      <selection activeCell="A1" sqref="A1"/>
    </sheetView>
  </sheetViews>
  <sheetFormatPr defaultColWidth="8.7109375" defaultRowHeight="12.75"/>
  <cols>
    <col min="1" max="1" width="190.7109375" style="0" bestFit="1" customWidth="1"/>
  </cols>
  <sheetData>
    <row r="1" s="52" customFormat="1" ht="12">
      <c r="A1" s="52" t="s">
        <v>133</v>
      </c>
    </row>
    <row r="2" s="52" customFormat="1" ht="12">
      <c r="A2" s="52" t="s">
        <v>2</v>
      </c>
    </row>
    <row r="3" s="52" customFormat="1" ht="12">
      <c r="A3" s="52" t="s">
        <v>8</v>
      </c>
    </row>
    <row r="4" s="52" customFormat="1" ht="12">
      <c r="A4" s="52" t="s">
        <v>3</v>
      </c>
    </row>
    <row r="5" s="52" customFormat="1" ht="12">
      <c r="A5" s="52" t="s">
        <v>9</v>
      </c>
    </row>
    <row r="6" s="52" customFormat="1" ht="12">
      <c r="A6" s="52" t="s">
        <v>6</v>
      </c>
    </row>
    <row r="7" s="52" customFormat="1" ht="12">
      <c r="A7" s="52" t="s">
        <v>10</v>
      </c>
    </row>
    <row r="8" s="52" customFormat="1" ht="12">
      <c r="A8" s="52" t="s">
        <v>13</v>
      </c>
    </row>
    <row r="9" s="52" customFormat="1" ht="12">
      <c r="A9" s="52" t="s">
        <v>4</v>
      </c>
    </row>
    <row r="10" s="52" customFormat="1" ht="12">
      <c r="A10" s="52" t="s">
        <v>5</v>
      </c>
    </row>
    <row r="11" s="52" customFormat="1" ht="12">
      <c r="A11" s="52" t="s">
        <v>12</v>
      </c>
    </row>
    <row r="12" s="52" customFormat="1" ht="12">
      <c r="A12" s="53" t="s">
        <v>7</v>
      </c>
    </row>
    <row r="13" s="52" customFormat="1" ht="12">
      <c r="A13" s="53" t="s">
        <v>0</v>
      </c>
    </row>
    <row r="14" s="52" customFormat="1" ht="12">
      <c r="A14" s="53" t="s">
        <v>11</v>
      </c>
    </row>
  </sheetData>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Brad Jolliff</cp:lastModifiedBy>
  <dcterms:created xsi:type="dcterms:W3CDTF">2003-10-28T15:31:41Z</dcterms:created>
  <dcterms:modified xsi:type="dcterms:W3CDTF">2011-01-25T18:13:01Z</dcterms:modified>
  <cp:category/>
  <cp:version/>
  <cp:contentType/>
  <cp:contentStatus/>
</cp:coreProperties>
</file>